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18\2021\"/>
    </mc:Choice>
  </mc:AlternateContent>
  <bookViews>
    <workbookView xWindow="0" yWindow="0" windowWidth="20490" windowHeight="7755"/>
  </bookViews>
  <sheets>
    <sheet name="Sheet1" sheetId="1" r:id="rId1"/>
  </sheets>
  <definedNames>
    <definedName name="_xlnm.Print_Area" localSheetId="0">Sheet1!$A$1:$P$101</definedName>
    <definedName name="_xlnm.Print_Titles" localSheetId="0">Sheet1!$8:$11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6" i="1" l="1"/>
  <c r="K39" i="1"/>
  <c r="K91" i="1" l="1"/>
  <c r="R60" i="1"/>
  <c r="S60" i="1" s="1"/>
  <c r="K50" i="1"/>
  <c r="R54" i="1"/>
  <c r="S54" i="1" s="1"/>
  <c r="R58" i="1"/>
  <c r="S58" i="1" s="1"/>
  <c r="R57" i="1"/>
  <c r="S57" i="1" s="1"/>
  <c r="R56" i="1"/>
  <c r="S56" i="1" s="1"/>
  <c r="R53" i="1"/>
  <c r="S53" i="1" s="1"/>
  <c r="R52" i="1"/>
  <c r="S52" i="1" s="1"/>
  <c r="R51" i="1"/>
  <c r="S51" i="1" s="1"/>
  <c r="R46" i="1"/>
  <c r="R50" i="1"/>
  <c r="R49" i="1"/>
  <c r="U44" i="1"/>
  <c r="R45" i="1"/>
  <c r="R48" i="1"/>
  <c r="R47" i="1"/>
  <c r="K47" i="1" s="1"/>
  <c r="K45" i="1"/>
  <c r="K17" i="1"/>
  <c r="K44" i="1" l="1"/>
  <c r="K68" i="1" s="1"/>
  <c r="K89" i="1"/>
  <c r="K85" i="1"/>
  <c r="K80" i="1"/>
  <c r="R89" i="1" l="1"/>
  <c r="K92" i="1"/>
  <c r="R92" i="1" s="1"/>
</calcChain>
</file>

<file path=xl/sharedStrings.xml><?xml version="1.0" encoding="utf-8"?>
<sst xmlns="http://schemas.openxmlformats.org/spreadsheetml/2006/main" count="650" uniqueCount="236">
  <si>
    <t>LAMPIRAN II PERATURAN DESA KALIPUCANGWETAN</t>
  </si>
  <si>
    <t>PAGU INDIKATIF PROGRAM DAN KEGIATAN MASING-MASING BIDANG</t>
  </si>
  <si>
    <t>NO.</t>
  </si>
  <si>
    <t>Bidang /Sub Bidang/Kegiatan</t>
  </si>
  <si>
    <t>Lokasi</t>
  </si>
  <si>
    <t>Volume</t>
  </si>
  <si>
    <t>Sasaran / manfaat</t>
  </si>
  <si>
    <t>Waktu Pelaksanaan</t>
  </si>
  <si>
    <t>Biaya dan Sumber Pembiayaan</t>
  </si>
  <si>
    <t>Pola Pelaksanaan</t>
  </si>
  <si>
    <t>Rencana Pelaksana Kegiatan</t>
  </si>
  <si>
    <t>Jumlah</t>
  </si>
  <si>
    <t>Sumber</t>
  </si>
  <si>
    <t>Swakelola</t>
  </si>
  <si>
    <t>Kerja sama Antar Desa</t>
  </si>
  <si>
    <t>Kerjasama Pihak Ketiga</t>
  </si>
  <si>
    <t>Bidang</t>
  </si>
  <si>
    <t>Sub Bidang</t>
  </si>
  <si>
    <t>Jenis Kegiatan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</si>
  <si>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</si>
  <si>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</si>
  <si>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</si>
  <si>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</si>
  <si>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</si>
  <si>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</si>
  <si>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</si>
  <si>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</si>
  <si>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</si>
  <si>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</si>
  <si>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</si>
  <si>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</si>
  <si>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</si>
  <si>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</si>
  <si>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p</t>
  </si>
  <si>
    <t>Penyelenggaraan Pemerintah Desa</t>
  </si>
  <si>
    <t>Penyelenggaraan Belanja Penghasilan Tetap, Tunjangan dan Operasional Pemerintahan Desa</t>
  </si>
  <si>
    <t>Penyediaan Penghasilan Tetap dan Tunjangan Petinggi</t>
  </si>
  <si>
    <t>Pemdes</t>
  </si>
  <si>
    <t>1 Orang</t>
  </si>
  <si>
    <t>Meningkatkan kinerja petinggi</t>
  </si>
  <si>
    <t>12 Bulan</t>
  </si>
  <si>
    <t>V</t>
  </si>
  <si>
    <t>Kasi Pemerintahan</t>
  </si>
  <si>
    <t>Penyediaan Penghasilan Tetap dan Tunjangan Perangkat Desa</t>
  </si>
  <si>
    <t>Meningkatkan kinerja perangkat desa</t>
  </si>
  <si>
    <t>Penyediaan Jaminan Sosial bagi Petinggi dan Perangkat Desa</t>
  </si>
  <si>
    <t>Terjaminnya kesehatan petinggi &amp; perangkat desa</t>
  </si>
  <si>
    <t>Penyediaan Tunjangan BPD</t>
  </si>
  <si>
    <t>7 Orang</t>
  </si>
  <si>
    <t>Meningkatkan kinerja BPD</t>
  </si>
  <si>
    <t>Penyediaan Operasional BPD</t>
  </si>
  <si>
    <t xml:space="preserve">1 Keg </t>
  </si>
  <si>
    <t>Kaur TU &amp; Umum</t>
  </si>
  <si>
    <t>Penyediaan Operasional Pemerintah Desa (ATK, Honorarium PKPKD dan PPKD, perlengkapan perkantoran, pakaian dinas/atribut, listrik/telpon, dll)</t>
  </si>
  <si>
    <t>Penyediaan Insentif  / Operasional RT/ RW</t>
  </si>
  <si>
    <t>39 Orang</t>
  </si>
  <si>
    <t>Meningkatkan kinerja RT / RW</t>
  </si>
  <si>
    <t>Penyediaan Sarana Dan Prasarana Pemerintahan Desa</t>
  </si>
  <si>
    <t>Penyediaan Sarana (Aset Tetap) Perkantoran/ Pemerintahan</t>
  </si>
  <si>
    <t>1 Buah</t>
  </si>
  <si>
    <t>1 Bulan</t>
  </si>
  <si>
    <t>Penyediaan Administrasi Kependudukan, Pencatatan Sipil, Statistik Dan Kearsipan</t>
  </si>
  <si>
    <t>Penyusunan/ Penataan/ Pemutakhiran Profil Desa</t>
  </si>
  <si>
    <t>Tersedia data profil desa</t>
  </si>
  <si>
    <t>Sub Bidang Tat Praja Pemerintahan, Perencanaan, Keuangan Dan Pelaporan</t>
  </si>
  <si>
    <t xml:space="preserve">Penyelenggaraan Musyawarah Perencanaan Desa/ Pembahasan APBDes </t>
  </si>
  <si>
    <t>1 Kali</t>
  </si>
  <si>
    <t>Kaur Perencanaan</t>
  </si>
  <si>
    <t>Penyelenggaraan Musyawarah Desa lainnya (musdus, rembug warga, dll)</t>
  </si>
  <si>
    <t>Tertib penyelenggaraan pemerintahan</t>
  </si>
  <si>
    <t>Penyusunan Dokumen Perencanaan Desa (RPJMDes/ RKPDes, dll)</t>
  </si>
  <si>
    <t>Tersusun dokumen RKPDes</t>
  </si>
  <si>
    <t>Penyusunan Dokumen Keuangan Desa</t>
  </si>
  <si>
    <t xml:space="preserve">2 Orang </t>
  </si>
  <si>
    <t>Tersusun dokumen pelaporan</t>
  </si>
  <si>
    <t xml:space="preserve">Penyusunan Laporan Kepala Desa,LPPDesa </t>
  </si>
  <si>
    <t>Tersusun dokumen LPPD setiap tahun</t>
  </si>
  <si>
    <t>Pengembangan Sistem Informasi Desa</t>
  </si>
  <si>
    <t>Penyelenggaraan Monitoring dan Evaluasi tingkat perkembangan Pemerintah Desa</t>
  </si>
  <si>
    <t>2 Keg</t>
  </si>
  <si>
    <t>Mewujudkan tata tertib admin.desa</t>
  </si>
  <si>
    <t>1 Tahun</t>
  </si>
  <si>
    <t>Jumlah Kegiatan</t>
  </si>
  <si>
    <t>Pembangunan Desa</t>
  </si>
  <si>
    <t>Sub Bidang Pendidikan</t>
  </si>
  <si>
    <t xml:space="preserve">1 Tahun </t>
  </si>
  <si>
    <t>Kasi Kesejahteraan</t>
  </si>
  <si>
    <t>Meningkatkan kesejahteraan masyarakat</t>
  </si>
  <si>
    <t>Kasi Pelayanan</t>
  </si>
  <si>
    <t>Sub Bidang Kesehatan</t>
  </si>
  <si>
    <t>Penyelenggaraan Posyandu</t>
  </si>
  <si>
    <t>Penyuluhan dan Pelatihan Bidang Kesehatan</t>
  </si>
  <si>
    <t>Pemeliharaan Sarana/ Prasarana Posyandu /Polindes / PKD</t>
  </si>
  <si>
    <t>Sub Bidang Pekerjaan Umum Dan Penataan Ruang</t>
  </si>
  <si>
    <t>Pembangunan/ Rehabilitasi/ Peningkatan / Pengerasan Jalan Desa</t>
  </si>
  <si>
    <t>Peningkatan kualitas jalan akses</t>
  </si>
  <si>
    <t>Pembangunan/ Rehabilitasi/ Peningkatan / Pengerasan Jalan lingkungan</t>
  </si>
  <si>
    <t>3 Keg</t>
  </si>
  <si>
    <t>Pembangunan/ Rehabilitasi/ Peningkatan / Pengerasan Jalan Usaha Tani</t>
  </si>
  <si>
    <t>Pembangunan/ Rehabilitasi/ Peningkatan / Pengerasan Jembatan Milik Desa</t>
  </si>
  <si>
    <t xml:space="preserve">3 Keg </t>
  </si>
  <si>
    <t>Pembangunan/ Rehabilitasi/ Peningkatan Prasarana Jalan Desa ( Gorong,Selokan dll )</t>
  </si>
  <si>
    <t>Terwujudnya kelancaran saluran air</t>
  </si>
  <si>
    <t>Sub Bidang Kawasan Pemukiman</t>
  </si>
  <si>
    <t>Program pembangunan RTLH</t>
  </si>
  <si>
    <t xml:space="preserve">8 Unit </t>
  </si>
  <si>
    <t>Pembangunan Sanitasi Permukiman</t>
  </si>
  <si>
    <t>10 Unit</t>
  </si>
  <si>
    <t>Sub Bidang Pariwisata</t>
  </si>
  <si>
    <t>Pembangunan/ Rehabilitasi/ Peningkatan sarana prasarana Pariwisata Milik Desa</t>
  </si>
  <si>
    <t>Pembinaan Kemasyarakatan</t>
  </si>
  <si>
    <t>Sub Bidang Ketentraman,Ketertiban Umum dan Perlindungan masyarakat</t>
  </si>
  <si>
    <t>Penguatan &amp; Peningkatan Kapasitas Tenaga Keamanan / Ketertiban</t>
  </si>
  <si>
    <t>Meningkatkan kinerja anggota linmas</t>
  </si>
  <si>
    <t>Sub Bidang Kebudayaan dan Keagamaan</t>
  </si>
  <si>
    <t>Penyelenggaraan festival kesenian,Adat/kebudayaan,dan keagamaan</t>
  </si>
  <si>
    <t xml:space="preserve">5 Keg </t>
  </si>
  <si>
    <t>Terselenggaranya tradisi tahunan</t>
  </si>
  <si>
    <t>Pembinaan kegiatan zakat,infaq,shodaqoh dan kegiata yang bersifat sosial serta bersifat keagamaan</t>
  </si>
  <si>
    <t>Meningkatkan rasa solidaritas masyarakat</t>
  </si>
  <si>
    <t xml:space="preserve">Sub Bidang Kepemudaan dan Olah raga </t>
  </si>
  <si>
    <t xml:space="preserve">Penyelenggaraan festival / lomba Kepemudaan dan Olah raga </t>
  </si>
  <si>
    <t>Meningkatkan peran serta pemuda</t>
  </si>
  <si>
    <t>Sub Bidang Kelembagaan Masyarakat</t>
  </si>
  <si>
    <t>Pembinaan LKMD</t>
  </si>
  <si>
    <t>Meningkatkan kinerja LKMD</t>
  </si>
  <si>
    <t>Pembinaan PKK</t>
  </si>
  <si>
    <t>Meningkatkan kinerja PKK</t>
  </si>
  <si>
    <t>Fasilitasi Kegiatan Urusan Kemasyarakatan</t>
  </si>
  <si>
    <t>Meningkatkan kinerja lembaga desa</t>
  </si>
  <si>
    <t>Jumlah kegiatan</t>
  </si>
  <si>
    <t>1</t>
  </si>
  <si>
    <t>2</t>
  </si>
  <si>
    <t>Sub Bidang Peningkatan Kapasitas Aparatur Desa</t>
  </si>
  <si>
    <t>3</t>
  </si>
  <si>
    <t>Peningkatan Kapasitas Aparatur Desa</t>
  </si>
  <si>
    <t>Meningkatkan kinerja Petinggi &amp; perangkat desa</t>
  </si>
  <si>
    <t>Sub Bidang Pemberdayaaan Perempuan,Perlindungan Anak dan Keluarga</t>
  </si>
  <si>
    <t>4</t>
  </si>
  <si>
    <t>6</t>
  </si>
  <si>
    <t>Sub Bidang Koperasi dan UMKM</t>
  </si>
  <si>
    <t>Pengembangan Sarana Prasarana Usaha Mikro ,Kecil dan Menengah serta Koperasi</t>
  </si>
  <si>
    <t>Sub Bidang Perdagangan dan Perindustrian</t>
  </si>
  <si>
    <t>Pembangunan/ Rehabilitasi/ Peningkatan Pasar Desa / Kios milik Desa</t>
  </si>
  <si>
    <t>Penanggulangan Bencana,Keadaan Darurat dan Mendesak Desa</t>
  </si>
  <si>
    <t>Sub Bidang Penanggulangan  Bencana</t>
  </si>
  <si>
    <t>Penanggulangan Bencana</t>
  </si>
  <si>
    <t>Jumlah Keseluruhan</t>
  </si>
  <si>
    <t>Petinggi Kalipucangwetan</t>
  </si>
  <si>
    <t>SUBKHAN</t>
  </si>
  <si>
    <t>NOMOR      TAHUN 2020</t>
  </si>
  <si>
    <t>TENTANG RENCANA KERJA PEMERINTAH DESA TAHUN 2021</t>
  </si>
  <si>
    <t>21 Orang</t>
  </si>
  <si>
    <t>Pembinaan Group Kesenian dan Kebudayaan Tingkat Desa</t>
  </si>
  <si>
    <t>Melestarikan Budaya Masyarakat</t>
  </si>
  <si>
    <t>Pembinaan Karang taruna / Klub Kepemudaan / Olahraga Tingkat Desa</t>
  </si>
  <si>
    <t>Sub Bidang Keadaan Mendesak</t>
  </si>
  <si>
    <t>Penanganan Keadaan Mendesak</t>
  </si>
  <si>
    <t>1 Paket</t>
  </si>
  <si>
    <t>20 Orang</t>
  </si>
  <si>
    <t>APBDes</t>
  </si>
  <si>
    <t>- Alat Tulis Kantor &amp; Fotocopy</t>
  </si>
  <si>
    <t>- Benda Pos</t>
  </si>
  <si>
    <t>- Peralatan Listrik &amp; Bayar Rekening Listrik</t>
  </si>
  <si>
    <t>- Alat dan Bahan Kebersihan</t>
  </si>
  <si>
    <t xml:space="preserve">- Makan Minum suguh tamu harian </t>
  </si>
  <si>
    <t>- Honor PKPKD &amp; PPKD</t>
  </si>
  <si>
    <t>- Operasional Petugas Kebersihan</t>
  </si>
  <si>
    <t>- Pemeliharaan Inventaris Kantor</t>
  </si>
  <si>
    <t>- Perawatan Kendaraan Dinas</t>
  </si>
  <si>
    <t>9 Paket</t>
  </si>
  <si>
    <t>Tersedia sarana kelengkapan kantor desa</t>
  </si>
  <si>
    <t xml:space="preserve">2 Keg </t>
  </si>
  <si>
    <t>Terselenggaranya  APBDes &amp; MusrenbangDes</t>
  </si>
  <si>
    <t>12 Kali</t>
  </si>
  <si>
    <t>1 Keg</t>
  </si>
  <si>
    <t>Pengisian,Penetapan,mutasi dan pemberhentian perangkat desa</t>
  </si>
  <si>
    <t>Terselenggaranya pelantikan perangkat desa</t>
  </si>
  <si>
    <t>Penyelenggaraan PAUD/TK/TPA/TKA/TPQ/Madrasah Non Formal Milik Desa</t>
  </si>
  <si>
    <t>Meningkatkan peran serta PAUD &amp; Guru Keagamaan</t>
  </si>
  <si>
    <t xml:space="preserve">1 Bulan </t>
  </si>
  <si>
    <t>- Rehabilitasi Pengaspalan Jalan Desa Rw III P=500 L=1</t>
  </si>
  <si>
    <t>RW 3</t>
  </si>
  <si>
    <r>
      <t>500 m</t>
    </r>
    <r>
      <rPr>
        <sz val="11"/>
        <color theme="1"/>
        <rFont val="Calibri"/>
        <family val="2"/>
      </rPr>
      <t>²</t>
    </r>
  </si>
  <si>
    <t xml:space="preserve">Peningkatan kualitas akses jalan </t>
  </si>
  <si>
    <t>- Pengaspalan Jalan Desa Rt 8,9,10 Rw III P=450 L=3</t>
  </si>
  <si>
    <r>
      <t>1350 m</t>
    </r>
    <r>
      <rPr>
        <sz val="11"/>
        <color theme="1"/>
        <rFont val="Calibri"/>
        <family val="2"/>
      </rPr>
      <t>²</t>
    </r>
  </si>
  <si>
    <t>2 Bulan</t>
  </si>
  <si>
    <t>- Pengaspalan Jalan Desa Rt 1,2,3 Rw II P=300 L=3</t>
  </si>
  <si>
    <t>RW 2</t>
  </si>
  <si>
    <r>
      <t>900 m</t>
    </r>
    <r>
      <rPr>
        <sz val="11"/>
        <color theme="1"/>
        <rFont val="Calibri"/>
        <family val="2"/>
      </rPr>
      <t>²</t>
    </r>
  </si>
  <si>
    <t>- Pengaspalan Jalan Desa Rt 6,7,8,9 Rw II P=500 L=3</t>
  </si>
  <si>
    <r>
      <t>1500 m</t>
    </r>
    <r>
      <rPr>
        <sz val="11"/>
        <color theme="1"/>
        <rFont val="Calibri"/>
        <family val="2"/>
      </rPr>
      <t>²</t>
    </r>
  </si>
  <si>
    <t>5 Keg</t>
  </si>
  <si>
    <t>- Rehabilitasi Pengaspalan Jalan Desa Rw IV P=100 L=1</t>
  </si>
  <si>
    <r>
      <t>100 m</t>
    </r>
    <r>
      <rPr>
        <sz val="11"/>
        <color theme="1"/>
        <rFont val="Calibri"/>
        <family val="2"/>
      </rPr>
      <t>²</t>
    </r>
  </si>
  <si>
    <t>Rw I</t>
  </si>
  <si>
    <r>
      <t>163 m</t>
    </r>
    <r>
      <rPr>
        <sz val="11"/>
        <color theme="1"/>
        <rFont val="Calibri"/>
        <family val="2"/>
      </rPr>
      <t>²</t>
    </r>
  </si>
  <si>
    <t>-Pengaspalan Jalan Rt 1  Rw I P=65 L=2,5</t>
  </si>
  <si>
    <t>-Pengaspalan Jalan Rt 2  Rw I P=180 L=3</t>
  </si>
  <si>
    <r>
      <t>540 m</t>
    </r>
    <r>
      <rPr>
        <sz val="11"/>
        <color theme="1"/>
        <rFont val="Calibri"/>
        <family val="2"/>
      </rPr>
      <t>²</t>
    </r>
  </si>
  <si>
    <t>-Pengaspalan Jalan Rt 3-4  Rw I P=302 L=3</t>
  </si>
  <si>
    <r>
      <t>906 m</t>
    </r>
    <r>
      <rPr>
        <sz val="11"/>
        <color theme="1"/>
        <rFont val="Calibri"/>
        <family val="2"/>
      </rPr>
      <t>²</t>
    </r>
  </si>
  <si>
    <t>RW 4</t>
  </si>
  <si>
    <t>- Betonisasi Jalan Lingkungan Rt 9 Rw 3 P=107 L=2,5 T=0,15</t>
  </si>
  <si>
    <t>- Betonisasi Jalan Lingkungan Rt 3 Rw 4 P=76 L=3 T=0,12</t>
  </si>
  <si>
    <r>
      <t>40 m</t>
    </r>
    <r>
      <rPr>
        <sz val="11"/>
        <color theme="1"/>
        <rFont val="Calibri"/>
        <family val="2"/>
      </rPr>
      <t>³</t>
    </r>
  </si>
  <si>
    <r>
      <t>27 m</t>
    </r>
    <r>
      <rPr>
        <sz val="11"/>
        <color theme="1"/>
        <rFont val="Calibri"/>
        <family val="2"/>
      </rPr>
      <t>³</t>
    </r>
  </si>
  <si>
    <t>- Betonisasi Jalan Lingkungan Rt 1 Rw 1 P=241 L=2,5 T=0,12</t>
  </si>
  <si>
    <t>RW 1</t>
  </si>
  <si>
    <r>
      <t>72 m</t>
    </r>
    <r>
      <rPr>
        <sz val="11"/>
        <color theme="1"/>
        <rFont val="Calibri"/>
        <family val="2"/>
      </rPr>
      <t>³</t>
    </r>
  </si>
  <si>
    <t>-Pengaspalan Jalan Rt 1  Rw 4 P=100 L=2</t>
  </si>
  <si>
    <r>
      <t>200 m</t>
    </r>
    <r>
      <rPr>
        <sz val="11"/>
        <color theme="1"/>
        <rFont val="Calibri"/>
        <family val="2"/>
      </rPr>
      <t>²</t>
    </r>
  </si>
  <si>
    <t>Rw 4</t>
  </si>
  <si>
    <t>-Pengaspalan Jalan Rt 2  Rw 4 P=100 L=2</t>
  </si>
  <si>
    <t>8 Keg</t>
  </si>
  <si>
    <t>- Pembangunan Rabat Beton JUT P=440 L=3 T=0,12</t>
  </si>
  <si>
    <t>Rw 3</t>
  </si>
  <si>
    <r>
      <t>158,4 m</t>
    </r>
    <r>
      <rPr>
        <sz val="11"/>
        <color theme="1"/>
        <rFont val="Calibri"/>
        <family val="2"/>
      </rPr>
      <t>³</t>
    </r>
  </si>
  <si>
    <t>Rehabilitasi Jembatan Gantung Penghubung Rw 3 Rw 4 P=47 L=1,5</t>
  </si>
  <si>
    <t>Rw 3-Rw 4</t>
  </si>
  <si>
    <t>36 Orang</t>
  </si>
  <si>
    <t xml:space="preserve"> 1Keg </t>
  </si>
  <si>
    <t xml:space="preserve">2Keg </t>
  </si>
  <si>
    <t>Pelatihan Pembinaan Lembaga Kemasyarakatan</t>
  </si>
  <si>
    <t>Pemberdayaan Masyrakat Berbasis Gender</t>
  </si>
  <si>
    <t>Pemberdayaan Masyarakat Desa</t>
  </si>
  <si>
    <t xml:space="preserve">Pembiayaan </t>
  </si>
  <si>
    <t>Penyertaan Modal Desa</t>
  </si>
  <si>
    <t>Mengetahui</t>
  </si>
  <si>
    <t>Ketua Tim Penyususn RKPDes 2021</t>
  </si>
  <si>
    <t>SUNARYO</t>
  </si>
  <si>
    <t>Kalipucangwetan ,                                     2020</t>
  </si>
  <si>
    <t>Pengeluaran Pembiayaan</t>
  </si>
  <si>
    <t>Pemetaan, dan Analisis Kemiskinan Desa Secara Partisipatif</t>
  </si>
  <si>
    <t>Tersedia data kemiskinan desa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</si>
</sst>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ookman Old Style"/>
      <family val="1"/>
    </font>
    <font>
      <sz val="12"/>
      <color theme="1"/>
      <name val="Bookman Old Style"/>
      <family val="1"/>
    </font>
    <font>
      <b/>
      <sz val="16"/>
      <color theme="1"/>
      <name val="Bookman Old Style"/>
      <family val="1"/>
    </font>
    <font>
      <sz val="10"/>
      <color theme="1"/>
      <name val="Bookman Old Style"/>
      <family val="1"/>
    </font>
    <font>
      <sz val="11"/>
      <color rgb="FF000000"/>
      <name val="Bookman Old Style"/>
      <family val="1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indexed="64"/>
      </top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38">
    <xf numFmtId="0" fontId="0" fillId="0" borderId="0" xfId="0"/>
    <xf numFmtId="0" fontId="2" fillId="0" borderId="0" xfId="0" applyFont="1"/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vertical="top"/>
    </xf>
    <xf numFmtId="0" fontId="5" fillId="0" borderId="1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5" xfId="0" applyFont="1" applyBorder="1" applyAlignment="1">
      <alignment horizontal="center" vertical="top"/>
    </xf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2" fillId="0" borderId="17" xfId="0" quotePrefix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41" fontId="2" fillId="0" borderId="17" xfId="1" applyFont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7" xfId="0" applyFont="1" applyBorder="1" applyAlignment="1">
      <alignment vertical="center" wrapText="1"/>
    </xf>
    <xf numFmtId="0" fontId="6" fillId="0" borderId="17" xfId="0" applyFont="1" applyBorder="1" applyAlignment="1">
      <alignment vertical="center" wrapText="1"/>
    </xf>
    <xf numFmtId="41" fontId="2" fillId="0" borderId="17" xfId="1" applyFont="1" applyBorder="1" applyAlignment="1">
      <alignment vertical="center"/>
    </xf>
    <xf numFmtId="0" fontId="2" fillId="2" borderId="5" xfId="0" applyFont="1" applyFill="1" applyBorder="1" applyAlignment="1">
      <alignment vertical="top"/>
    </xf>
    <xf numFmtId="0" fontId="2" fillId="2" borderId="5" xfId="0" applyFont="1" applyFill="1" applyBorder="1"/>
    <xf numFmtId="0" fontId="2" fillId="2" borderId="17" xfId="0" quotePrefix="1" applyFont="1" applyFill="1" applyBorder="1" applyAlignment="1">
      <alignment horizontal="center" vertical="center" wrapText="1"/>
    </xf>
    <xf numFmtId="0" fontId="2" fillId="2" borderId="17" xfId="0" applyFont="1" applyFill="1" applyBorder="1"/>
    <xf numFmtId="0" fontId="2" fillId="2" borderId="17" xfId="0" applyFont="1" applyFill="1" applyBorder="1" applyAlignment="1">
      <alignment horizontal="center" vertical="center"/>
    </xf>
    <xf numFmtId="41" fontId="2" fillId="2" borderId="17" xfId="1" applyFont="1" applyFill="1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41" fontId="2" fillId="0" borderId="17" xfId="1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vertical="center" wrapText="1"/>
    </xf>
    <xf numFmtId="0" fontId="2" fillId="0" borderId="10" xfId="0" applyFont="1" applyBorder="1" applyAlignment="1">
      <alignment vertical="top"/>
    </xf>
    <xf numFmtId="0" fontId="2" fillId="0" borderId="14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49" fontId="2" fillId="0" borderId="17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wrapText="1"/>
    </xf>
    <xf numFmtId="0" fontId="2" fillId="0" borderId="17" xfId="0" applyFont="1" applyFill="1" applyBorder="1" applyAlignment="1">
      <alignment horizontal="left" vertical="center"/>
    </xf>
    <xf numFmtId="49" fontId="2" fillId="2" borderId="17" xfId="0" applyNumberFormat="1" applyFont="1" applyFill="1" applyBorder="1" applyAlignment="1">
      <alignment horizontal="center" vertical="center"/>
    </xf>
    <xf numFmtId="49" fontId="2" fillId="0" borderId="18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/>
    </xf>
    <xf numFmtId="0" fontId="2" fillId="0" borderId="18" xfId="0" applyFont="1" applyBorder="1" applyAlignment="1">
      <alignment horizontal="center" vertical="center"/>
    </xf>
    <xf numFmtId="41" fontId="2" fillId="0" borderId="18" xfId="1" applyFont="1" applyBorder="1" applyAlignment="1">
      <alignment horizontal="left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41" fontId="2" fillId="2" borderId="5" xfId="1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/>
    </xf>
    <xf numFmtId="0" fontId="2" fillId="3" borderId="17" xfId="0" applyFont="1" applyFill="1" applyBorder="1" applyAlignment="1">
      <alignment vertical="top"/>
    </xf>
    <xf numFmtId="0" fontId="2" fillId="3" borderId="17" xfId="0" applyFont="1" applyFill="1" applyBorder="1"/>
    <xf numFmtId="49" fontId="2" fillId="3" borderId="17" xfId="0" applyNumberFormat="1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41" fontId="2" fillId="3" borderId="17" xfId="1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21" xfId="0" applyFont="1" applyBorder="1" applyAlignment="1">
      <alignment vertical="center" wrapText="1"/>
    </xf>
    <xf numFmtId="0" fontId="2" fillId="2" borderId="16" xfId="0" applyFont="1" applyFill="1" applyBorder="1" applyAlignment="1">
      <alignment vertical="top"/>
    </xf>
    <xf numFmtId="0" fontId="2" fillId="2" borderId="16" xfId="0" applyFont="1" applyFill="1" applyBorder="1"/>
    <xf numFmtId="49" fontId="2" fillId="2" borderId="16" xfId="0" applyNumberFormat="1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41" fontId="2" fillId="2" borderId="16" xfId="1" applyFont="1" applyFill="1" applyBorder="1" applyAlignment="1">
      <alignment horizontal="center" vertical="center"/>
    </xf>
    <xf numFmtId="41" fontId="2" fillId="0" borderId="0" xfId="1" applyFont="1" applyAlignment="1">
      <alignment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41" fontId="2" fillId="0" borderId="13" xfId="1" applyFont="1" applyBorder="1" applyAlignment="1">
      <alignment horizontal="left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6" fillId="0" borderId="17" xfId="0" quotePrefix="1" applyFont="1" applyBorder="1" applyAlignment="1">
      <alignment vertical="center" wrapText="1"/>
    </xf>
    <xf numFmtId="0" fontId="2" fillId="0" borderId="17" xfId="0" quotePrefix="1" applyFont="1" applyBorder="1" applyAlignment="1">
      <alignment horizontal="left" vertical="center" wrapText="1"/>
    </xf>
    <xf numFmtId="41" fontId="0" fillId="0" borderId="0" xfId="1" applyFont="1"/>
    <xf numFmtId="41" fontId="0" fillId="0" borderId="0" xfId="0" applyNumberFormat="1"/>
    <xf numFmtId="0" fontId="3" fillId="0" borderId="0" xfId="0" applyFont="1" applyAlignment="1">
      <alignment horizontal="center" vertical="center"/>
    </xf>
    <xf numFmtId="41" fontId="3" fillId="0" borderId="0" xfId="1" applyFont="1" applyAlignment="1">
      <alignment vertical="center"/>
    </xf>
    <xf numFmtId="0" fontId="3" fillId="0" borderId="0" xfId="0" applyFont="1" applyAlignment="1">
      <alignment vertical="top"/>
    </xf>
    <xf numFmtId="0" fontId="2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left" vertical="center" wrapText="1"/>
    </xf>
    <xf numFmtId="0" fontId="2" fillId="2" borderId="2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1"/>
  <sheetViews>
    <sheetView tabSelected="1" zoomScale="70" zoomScaleNormal="70" workbookViewId="0">
      <selection activeCell="P1" sqref="A1:P101"/>
    </sheetView>
  </sheetViews>
  <sheetFormatPr defaultRowHeight="15" x14ac:dyDescent="0.25"/>
  <cols>
    <col min="1" max="1" width="5.28515625" customWidth="1"/>
    <col min="2" max="2" width="21" customWidth="1"/>
    <col min="3" max="3" width="4.7109375" customWidth="1"/>
    <col min="4" max="4" width="25.28515625" customWidth="1"/>
    <col min="5" max="5" width="5" customWidth="1"/>
    <col min="6" max="6" width="24.7109375" customWidth="1"/>
    <col min="8" max="8" width="10.85546875" customWidth="1"/>
    <col min="9" max="9" width="16.42578125" customWidth="1"/>
    <col min="10" max="10" width="12" customWidth="1"/>
    <col min="11" max="11" width="18" customWidth="1"/>
    <col min="12" max="12" width="14" customWidth="1"/>
    <col min="13" max="13" width="10.28515625" customWidth="1"/>
    <col min="14" max="14" width="9.28515625" customWidth="1"/>
    <col min="15" max="15" width="11" customWidth="1"/>
    <col min="16" max="16" width="17.7109375" customWidth="1"/>
    <col min="18" max="18" width="18.140625" customWidth="1"/>
    <col min="19" max="19" width="18.28515625" customWidth="1"/>
  </cols>
  <sheetData>
    <row r="1" spans="1:16" ht="15.75" x14ac:dyDescent="0.25">
      <c r="A1" s="1"/>
      <c r="B1" s="1"/>
      <c r="C1" s="2"/>
      <c r="D1" s="1"/>
      <c r="E1" s="3"/>
      <c r="F1" s="1"/>
      <c r="G1" s="1"/>
      <c r="H1" s="3"/>
      <c r="I1" s="3"/>
      <c r="J1" s="1"/>
      <c r="K1" s="4" t="s">
        <v>0</v>
      </c>
      <c r="L1" s="1"/>
      <c r="M1" s="1"/>
      <c r="N1" s="1"/>
      <c r="O1" s="1"/>
      <c r="P1" s="1"/>
    </row>
    <row r="2" spans="1:16" ht="15.75" x14ac:dyDescent="0.25">
      <c r="A2" s="1"/>
      <c r="B2" s="1"/>
      <c r="C2" s="2"/>
      <c r="D2" s="1"/>
      <c r="E2" s="3"/>
      <c r="F2" s="1"/>
      <c r="G2" s="1"/>
      <c r="H2" s="3"/>
      <c r="I2" s="3"/>
      <c r="J2" s="1"/>
      <c r="K2" s="4" t="s">
        <v>150</v>
      </c>
      <c r="L2" s="1"/>
      <c r="M2" s="1"/>
      <c r="N2" s="1"/>
      <c r="O2" s="1"/>
      <c r="P2" s="1"/>
    </row>
    <row r="3" spans="1:16" ht="15.75" x14ac:dyDescent="0.25">
      <c r="A3" s="1"/>
      <c r="B3" s="1"/>
      <c r="C3" s="2"/>
      <c r="D3" s="1"/>
      <c r="E3" s="3"/>
      <c r="F3" s="1"/>
      <c r="G3" s="1"/>
      <c r="H3" s="3"/>
      <c r="I3" s="3"/>
      <c r="J3" s="1"/>
      <c r="K3" s="4" t="s">
        <v>151</v>
      </c>
      <c r="L3" s="1"/>
      <c r="M3" s="1"/>
      <c r="N3" s="1"/>
      <c r="O3" s="1"/>
      <c r="P3" s="1"/>
    </row>
    <row r="4" spans="1:16" ht="15.75" x14ac:dyDescent="0.25">
      <c r="A4" s="1"/>
      <c r="B4" s="1"/>
      <c r="C4" s="2"/>
      <c r="D4" s="1"/>
      <c r="E4" s="3"/>
      <c r="F4" s="1"/>
      <c r="G4" s="1"/>
      <c r="H4" s="3"/>
      <c r="I4" s="3"/>
      <c r="J4" s="1"/>
      <c r="K4" s="5"/>
      <c r="L4" s="6"/>
      <c r="M4" s="1"/>
      <c r="N4" s="1"/>
      <c r="O4" s="1"/>
      <c r="P4" s="1"/>
    </row>
    <row r="5" spans="1:16" x14ac:dyDescent="0.25">
      <c r="A5" s="1"/>
      <c r="B5" s="1"/>
      <c r="C5" s="2"/>
      <c r="D5" s="1"/>
      <c r="E5" s="3"/>
      <c r="F5" s="1"/>
      <c r="G5" s="1"/>
      <c r="H5" s="3"/>
      <c r="I5" s="3"/>
      <c r="J5" s="1"/>
      <c r="K5" s="5"/>
      <c r="L5" s="1"/>
      <c r="M5" s="1"/>
      <c r="N5" s="1"/>
      <c r="O5" s="1"/>
      <c r="P5" s="1"/>
    </row>
    <row r="6" spans="1:16" ht="15.75" x14ac:dyDescent="0.25">
      <c r="A6" s="93" t="s">
        <v>1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</row>
    <row r="7" spans="1:16" ht="21" thickBot="1" x14ac:dyDescent="0.35">
      <c r="A7" s="1"/>
      <c r="B7" s="1"/>
      <c r="C7" s="2"/>
      <c r="D7" s="1"/>
      <c r="E7" s="3"/>
      <c r="F7" s="1"/>
      <c r="G7" s="1"/>
      <c r="H7" s="3"/>
      <c r="I7" s="7"/>
      <c r="J7" s="8"/>
      <c r="K7" s="9"/>
      <c r="L7" s="8"/>
      <c r="M7" s="1"/>
      <c r="N7" s="1"/>
      <c r="O7" s="1"/>
      <c r="P7" s="1"/>
    </row>
    <row r="8" spans="1:16" ht="15.75" x14ac:dyDescent="0.3">
      <c r="A8" s="94" t="s">
        <v>2</v>
      </c>
      <c r="B8" s="97" t="s">
        <v>3</v>
      </c>
      <c r="C8" s="98"/>
      <c r="D8" s="98"/>
      <c r="E8" s="98"/>
      <c r="F8" s="99"/>
      <c r="G8" s="103" t="s">
        <v>4</v>
      </c>
      <c r="H8" s="103" t="s">
        <v>5</v>
      </c>
      <c r="I8" s="106" t="s">
        <v>6</v>
      </c>
      <c r="J8" s="106" t="s">
        <v>7</v>
      </c>
      <c r="K8" s="109" t="s">
        <v>8</v>
      </c>
      <c r="L8" s="110"/>
      <c r="M8" s="109" t="s">
        <v>9</v>
      </c>
      <c r="N8" s="110"/>
      <c r="O8" s="111"/>
      <c r="P8" s="106" t="s">
        <v>10</v>
      </c>
    </row>
    <row r="9" spans="1:16" x14ac:dyDescent="0.25">
      <c r="A9" s="95"/>
      <c r="B9" s="100"/>
      <c r="C9" s="101"/>
      <c r="D9" s="101"/>
      <c r="E9" s="101"/>
      <c r="F9" s="102"/>
      <c r="G9" s="104"/>
      <c r="H9" s="104"/>
      <c r="I9" s="107"/>
      <c r="J9" s="107"/>
      <c r="K9" s="112" t="s">
        <v>11</v>
      </c>
      <c r="L9" s="112" t="s">
        <v>12</v>
      </c>
      <c r="M9" s="112" t="s">
        <v>13</v>
      </c>
      <c r="N9" s="113" t="s">
        <v>14</v>
      </c>
      <c r="O9" s="113" t="s">
        <v>15</v>
      </c>
      <c r="P9" s="107"/>
    </row>
    <row r="10" spans="1:16" ht="15.75" thickBot="1" x14ac:dyDescent="0.3">
      <c r="A10" s="96"/>
      <c r="B10" s="10" t="s">
        <v>16</v>
      </c>
      <c r="C10" s="11"/>
      <c r="D10" s="10" t="s">
        <v>17</v>
      </c>
      <c r="E10" s="10"/>
      <c r="F10" s="12" t="s">
        <v>18</v>
      </c>
      <c r="G10" s="105"/>
      <c r="H10" s="105"/>
      <c r="I10" s="108"/>
      <c r="J10" s="108"/>
      <c r="K10" s="105"/>
      <c r="L10" s="105"/>
      <c r="M10" s="105"/>
      <c r="N10" s="108"/>
      <c r="O10" s="108"/>
      <c r="P10" s="108"/>
    </row>
    <row r="11" spans="1:16" ht="16.5" thickBot="1" x14ac:dyDescent="0.35">
      <c r="A11" s="13" t="s">
        <v>19</v>
      </c>
      <c r="B11" s="14" t="s">
        <v>20</v>
      </c>
      <c r="C11" s="15" t="s">
        <v>21</v>
      </c>
      <c r="D11" s="16" t="s">
        <v>22</v>
      </c>
      <c r="E11" s="17" t="s">
        <v>23</v>
      </c>
      <c r="F11" s="16" t="s">
        <v>24</v>
      </c>
      <c r="G11" s="16" t="s">
        <v>25</v>
      </c>
      <c r="H11" s="17" t="s">
        <v>26</v>
      </c>
      <c r="I11" s="17" t="s">
        <v>27</v>
      </c>
      <c r="J11" s="16" t="s">
        <v>28</v>
      </c>
      <c r="K11" s="17" t="s">
        <v>29</v>
      </c>
      <c r="L11" s="16" t="s">
        <v>30</v>
      </c>
      <c r="M11" s="16" t="s">
        <v>31</v>
      </c>
      <c r="N11" s="16" t="s">
        <v>32</v>
      </c>
      <c r="O11" s="16">
        <v>0</v>
      </c>
      <c r="P11" s="16" t="s">
        <v>33</v>
      </c>
    </row>
    <row r="12" spans="1:16" ht="60" x14ac:dyDescent="0.25">
      <c r="A12" s="117">
        <v>1</v>
      </c>
      <c r="B12" s="130" t="s">
        <v>34</v>
      </c>
      <c r="C12" s="128">
        <v>1</v>
      </c>
      <c r="D12" s="131" t="s">
        <v>35</v>
      </c>
      <c r="E12" s="18">
        <v>1</v>
      </c>
      <c r="F12" s="19" t="s">
        <v>36</v>
      </c>
      <c r="G12" s="20" t="s">
        <v>37</v>
      </c>
      <c r="H12" s="20" t="s">
        <v>38</v>
      </c>
      <c r="I12" s="21" t="s">
        <v>39</v>
      </c>
      <c r="J12" s="20" t="s">
        <v>40</v>
      </c>
      <c r="K12" s="22">
        <v>130000000</v>
      </c>
      <c r="L12" s="20" t="s">
        <v>160</v>
      </c>
      <c r="M12" s="23" t="s">
        <v>41</v>
      </c>
      <c r="N12" s="20"/>
      <c r="O12" s="20"/>
      <c r="P12" s="21" t="s">
        <v>42</v>
      </c>
    </row>
    <row r="13" spans="1:16" ht="60" x14ac:dyDescent="0.25">
      <c r="A13" s="118"/>
      <c r="B13" s="124"/>
      <c r="C13" s="128"/>
      <c r="D13" s="131"/>
      <c r="E13" s="18">
        <v>2</v>
      </c>
      <c r="F13" s="19" t="s">
        <v>43</v>
      </c>
      <c r="G13" s="20" t="s">
        <v>37</v>
      </c>
      <c r="H13" s="20" t="s">
        <v>159</v>
      </c>
      <c r="I13" s="21" t="s">
        <v>44</v>
      </c>
      <c r="J13" s="20" t="s">
        <v>40</v>
      </c>
      <c r="K13" s="22">
        <v>580000000</v>
      </c>
      <c r="L13" s="20" t="s">
        <v>160</v>
      </c>
      <c r="M13" s="23" t="s">
        <v>41</v>
      </c>
      <c r="N13" s="20"/>
      <c r="O13" s="20"/>
      <c r="P13" s="21" t="s">
        <v>42</v>
      </c>
    </row>
    <row r="14" spans="1:16" ht="75" x14ac:dyDescent="0.25">
      <c r="A14" s="118"/>
      <c r="B14" s="124"/>
      <c r="C14" s="128"/>
      <c r="D14" s="131"/>
      <c r="E14" s="18">
        <v>3</v>
      </c>
      <c r="F14" s="19" t="s">
        <v>45</v>
      </c>
      <c r="G14" s="20" t="s">
        <v>37</v>
      </c>
      <c r="H14" s="20" t="s">
        <v>152</v>
      </c>
      <c r="I14" s="21" t="s">
        <v>46</v>
      </c>
      <c r="J14" s="20" t="s">
        <v>40</v>
      </c>
      <c r="K14" s="22">
        <v>25000000</v>
      </c>
      <c r="L14" s="20" t="s">
        <v>160</v>
      </c>
      <c r="M14" s="23" t="s">
        <v>41</v>
      </c>
      <c r="N14" s="20"/>
      <c r="O14" s="20"/>
      <c r="P14" s="21" t="s">
        <v>42</v>
      </c>
    </row>
    <row r="15" spans="1:16" ht="45" x14ac:dyDescent="0.25">
      <c r="A15" s="118"/>
      <c r="B15" s="124"/>
      <c r="C15" s="128"/>
      <c r="D15" s="131"/>
      <c r="E15" s="18">
        <v>4</v>
      </c>
      <c r="F15" s="24" t="s">
        <v>47</v>
      </c>
      <c r="G15" s="20" t="s">
        <v>37</v>
      </c>
      <c r="H15" s="20" t="s">
        <v>48</v>
      </c>
      <c r="I15" s="21" t="s">
        <v>49</v>
      </c>
      <c r="J15" s="20" t="s">
        <v>40</v>
      </c>
      <c r="K15" s="22">
        <v>31200000</v>
      </c>
      <c r="L15" s="20" t="s">
        <v>160</v>
      </c>
      <c r="M15" s="23" t="s">
        <v>41</v>
      </c>
      <c r="N15" s="20"/>
      <c r="O15" s="20"/>
      <c r="P15" s="21" t="s">
        <v>42</v>
      </c>
    </row>
    <row r="16" spans="1:16" ht="45" x14ac:dyDescent="0.25">
      <c r="A16" s="118"/>
      <c r="B16" s="124"/>
      <c r="C16" s="128"/>
      <c r="D16" s="131"/>
      <c r="E16" s="18">
        <v>5</v>
      </c>
      <c r="F16" s="24" t="s">
        <v>50</v>
      </c>
      <c r="G16" s="20" t="s">
        <v>37</v>
      </c>
      <c r="H16" s="20" t="s">
        <v>51</v>
      </c>
      <c r="I16" s="21" t="s">
        <v>49</v>
      </c>
      <c r="J16" s="20" t="s">
        <v>40</v>
      </c>
      <c r="K16" s="22">
        <v>500000</v>
      </c>
      <c r="L16" s="20" t="s">
        <v>160</v>
      </c>
      <c r="M16" s="23" t="s">
        <v>41</v>
      </c>
      <c r="N16" s="20"/>
      <c r="O16" s="20"/>
      <c r="P16" s="21" t="s">
        <v>52</v>
      </c>
    </row>
    <row r="17" spans="1:16" ht="135" x14ac:dyDescent="0.25">
      <c r="A17" s="118"/>
      <c r="B17" s="124"/>
      <c r="C17" s="128"/>
      <c r="D17" s="131"/>
      <c r="E17" s="18">
        <v>6</v>
      </c>
      <c r="F17" s="25" t="s">
        <v>53</v>
      </c>
      <c r="G17" s="20" t="s">
        <v>37</v>
      </c>
      <c r="H17" s="20" t="s">
        <v>170</v>
      </c>
      <c r="I17" s="21" t="s">
        <v>44</v>
      </c>
      <c r="J17" s="20" t="s">
        <v>40</v>
      </c>
      <c r="K17" s="22">
        <f>SUM(K18:K26)</f>
        <v>73200000</v>
      </c>
      <c r="L17" s="20" t="s">
        <v>160</v>
      </c>
      <c r="M17" s="23" t="s">
        <v>41</v>
      </c>
      <c r="N17" s="20"/>
      <c r="O17" s="20"/>
      <c r="P17" s="21" t="s">
        <v>52</v>
      </c>
    </row>
    <row r="18" spans="1:16" ht="30" x14ac:dyDescent="0.25">
      <c r="A18" s="118"/>
      <c r="B18" s="124"/>
      <c r="C18" s="128"/>
      <c r="D18" s="131"/>
      <c r="E18" s="18"/>
      <c r="F18" s="85" t="s">
        <v>161</v>
      </c>
      <c r="G18" s="20" t="s">
        <v>37</v>
      </c>
      <c r="H18" s="20" t="s">
        <v>158</v>
      </c>
      <c r="I18" s="81" t="s">
        <v>37</v>
      </c>
      <c r="J18" s="20" t="s">
        <v>40</v>
      </c>
      <c r="K18" s="22">
        <v>8000000</v>
      </c>
      <c r="L18" s="20" t="s">
        <v>160</v>
      </c>
      <c r="M18" s="23" t="s">
        <v>41</v>
      </c>
      <c r="N18" s="20"/>
      <c r="O18" s="20"/>
      <c r="P18" s="81" t="s">
        <v>52</v>
      </c>
    </row>
    <row r="19" spans="1:16" ht="30" x14ac:dyDescent="0.25">
      <c r="A19" s="118"/>
      <c r="B19" s="124"/>
      <c r="C19" s="128"/>
      <c r="D19" s="131"/>
      <c r="E19" s="18"/>
      <c r="F19" s="85" t="s">
        <v>162</v>
      </c>
      <c r="G19" s="20" t="s">
        <v>37</v>
      </c>
      <c r="H19" s="20" t="s">
        <v>158</v>
      </c>
      <c r="I19" s="81" t="s">
        <v>37</v>
      </c>
      <c r="J19" s="20" t="s">
        <v>40</v>
      </c>
      <c r="K19" s="22">
        <v>2000000</v>
      </c>
      <c r="L19" s="20" t="s">
        <v>160</v>
      </c>
      <c r="M19" s="23" t="s">
        <v>41</v>
      </c>
      <c r="N19" s="20"/>
      <c r="O19" s="20"/>
      <c r="P19" s="81" t="s">
        <v>52</v>
      </c>
    </row>
    <row r="20" spans="1:16" ht="45" x14ac:dyDescent="0.25">
      <c r="A20" s="118"/>
      <c r="B20" s="124"/>
      <c r="C20" s="128"/>
      <c r="D20" s="131"/>
      <c r="E20" s="18"/>
      <c r="F20" s="85" t="s">
        <v>163</v>
      </c>
      <c r="G20" s="20" t="s">
        <v>37</v>
      </c>
      <c r="H20" s="20" t="s">
        <v>158</v>
      </c>
      <c r="I20" s="81" t="s">
        <v>37</v>
      </c>
      <c r="J20" s="20" t="s">
        <v>40</v>
      </c>
      <c r="K20" s="22">
        <v>800000</v>
      </c>
      <c r="L20" s="20" t="s">
        <v>160</v>
      </c>
      <c r="M20" s="23" t="s">
        <v>41</v>
      </c>
      <c r="N20" s="20"/>
      <c r="O20" s="20"/>
      <c r="P20" s="81" t="s">
        <v>52</v>
      </c>
    </row>
    <row r="21" spans="1:16" ht="30" x14ac:dyDescent="0.25">
      <c r="A21" s="118"/>
      <c r="B21" s="124"/>
      <c r="C21" s="128"/>
      <c r="D21" s="131"/>
      <c r="E21" s="18"/>
      <c r="F21" s="85" t="s">
        <v>164</v>
      </c>
      <c r="G21" s="20" t="s">
        <v>37</v>
      </c>
      <c r="H21" s="20" t="s">
        <v>158</v>
      </c>
      <c r="I21" s="81" t="s">
        <v>37</v>
      </c>
      <c r="J21" s="20" t="s">
        <v>40</v>
      </c>
      <c r="K21" s="22">
        <v>400000</v>
      </c>
      <c r="L21" s="20" t="s">
        <v>160</v>
      </c>
      <c r="M21" s="23" t="s">
        <v>41</v>
      </c>
      <c r="N21" s="20"/>
      <c r="O21" s="20"/>
      <c r="P21" s="81" t="s">
        <v>52</v>
      </c>
    </row>
    <row r="22" spans="1:16" ht="30" x14ac:dyDescent="0.25">
      <c r="A22" s="118"/>
      <c r="B22" s="124"/>
      <c r="C22" s="128"/>
      <c r="D22" s="131"/>
      <c r="E22" s="18"/>
      <c r="F22" s="85" t="s">
        <v>165</v>
      </c>
      <c r="G22" s="20" t="s">
        <v>37</v>
      </c>
      <c r="H22" s="20" t="s">
        <v>158</v>
      </c>
      <c r="I22" s="81" t="s">
        <v>37</v>
      </c>
      <c r="J22" s="20" t="s">
        <v>40</v>
      </c>
      <c r="K22" s="22">
        <v>9000000</v>
      </c>
      <c r="L22" s="20" t="s">
        <v>160</v>
      </c>
      <c r="M22" s="23" t="s">
        <v>41</v>
      </c>
      <c r="N22" s="20"/>
      <c r="O22" s="20"/>
      <c r="P22" s="81" t="s">
        <v>52</v>
      </c>
    </row>
    <row r="23" spans="1:16" ht="30" x14ac:dyDescent="0.25">
      <c r="A23" s="118"/>
      <c r="B23" s="124"/>
      <c r="C23" s="128"/>
      <c r="D23" s="131"/>
      <c r="E23" s="18"/>
      <c r="F23" s="85" t="s">
        <v>166</v>
      </c>
      <c r="G23" s="20" t="s">
        <v>37</v>
      </c>
      <c r="H23" s="20" t="s">
        <v>158</v>
      </c>
      <c r="I23" s="81" t="s">
        <v>37</v>
      </c>
      <c r="J23" s="20" t="s">
        <v>40</v>
      </c>
      <c r="K23" s="22">
        <v>38000000</v>
      </c>
      <c r="L23" s="20" t="s">
        <v>160</v>
      </c>
      <c r="M23" s="23" t="s">
        <v>41</v>
      </c>
      <c r="N23" s="20"/>
      <c r="O23" s="20"/>
      <c r="P23" s="81" t="s">
        <v>52</v>
      </c>
    </row>
    <row r="24" spans="1:16" ht="30" x14ac:dyDescent="0.25">
      <c r="A24" s="118"/>
      <c r="B24" s="124"/>
      <c r="C24" s="128"/>
      <c r="D24" s="131"/>
      <c r="E24" s="18"/>
      <c r="F24" s="85" t="s">
        <v>167</v>
      </c>
      <c r="G24" s="20" t="s">
        <v>37</v>
      </c>
      <c r="H24" s="20" t="s">
        <v>158</v>
      </c>
      <c r="I24" s="81" t="s">
        <v>37</v>
      </c>
      <c r="J24" s="20" t="s">
        <v>40</v>
      </c>
      <c r="K24" s="22">
        <v>6000000</v>
      </c>
      <c r="L24" s="20" t="s">
        <v>160</v>
      </c>
      <c r="M24" s="23" t="s">
        <v>41</v>
      </c>
      <c r="N24" s="20"/>
      <c r="O24" s="20"/>
      <c r="P24" s="81" t="s">
        <v>52</v>
      </c>
    </row>
    <row r="25" spans="1:16" ht="30" x14ac:dyDescent="0.25">
      <c r="A25" s="118"/>
      <c r="B25" s="124"/>
      <c r="C25" s="128"/>
      <c r="D25" s="131"/>
      <c r="E25" s="18"/>
      <c r="F25" s="85" t="s">
        <v>168</v>
      </c>
      <c r="G25" s="20" t="s">
        <v>37</v>
      </c>
      <c r="H25" s="20" t="s">
        <v>158</v>
      </c>
      <c r="I25" s="81" t="s">
        <v>37</v>
      </c>
      <c r="J25" s="20" t="s">
        <v>40</v>
      </c>
      <c r="K25" s="22">
        <v>6000000</v>
      </c>
      <c r="L25" s="20" t="s">
        <v>160</v>
      </c>
      <c r="M25" s="23" t="s">
        <v>41</v>
      </c>
      <c r="N25" s="20"/>
      <c r="O25" s="20"/>
      <c r="P25" s="81" t="s">
        <v>52</v>
      </c>
    </row>
    <row r="26" spans="1:16" ht="30" x14ac:dyDescent="0.25">
      <c r="A26" s="118"/>
      <c r="B26" s="124"/>
      <c r="C26" s="128"/>
      <c r="D26" s="131"/>
      <c r="E26" s="18"/>
      <c r="F26" s="85" t="s">
        <v>169</v>
      </c>
      <c r="G26" s="20" t="s">
        <v>37</v>
      </c>
      <c r="H26" s="20" t="s">
        <v>158</v>
      </c>
      <c r="I26" s="81" t="s">
        <v>37</v>
      </c>
      <c r="J26" s="20" t="s">
        <v>40</v>
      </c>
      <c r="K26" s="22">
        <v>3000000</v>
      </c>
      <c r="L26" s="20" t="s">
        <v>160</v>
      </c>
      <c r="M26" s="23" t="s">
        <v>41</v>
      </c>
      <c r="N26" s="20"/>
      <c r="O26" s="20"/>
      <c r="P26" s="81" t="s">
        <v>52</v>
      </c>
    </row>
    <row r="27" spans="1:16" ht="45" x14ac:dyDescent="0.25">
      <c r="A27" s="118"/>
      <c r="B27" s="124"/>
      <c r="C27" s="128"/>
      <c r="D27" s="131"/>
      <c r="E27" s="18">
        <v>7</v>
      </c>
      <c r="F27" s="24" t="s">
        <v>54</v>
      </c>
      <c r="G27" s="20" t="s">
        <v>37</v>
      </c>
      <c r="H27" s="20" t="s">
        <v>55</v>
      </c>
      <c r="I27" s="21" t="s">
        <v>56</v>
      </c>
      <c r="J27" s="20" t="s">
        <v>40</v>
      </c>
      <c r="K27" s="22">
        <v>50000000</v>
      </c>
      <c r="L27" s="20" t="s">
        <v>160</v>
      </c>
      <c r="M27" s="23" t="s">
        <v>41</v>
      </c>
      <c r="N27" s="20"/>
      <c r="O27" s="20"/>
      <c r="P27" s="21" t="s">
        <v>42</v>
      </c>
    </row>
    <row r="28" spans="1:16" ht="60" x14ac:dyDescent="0.25">
      <c r="A28" s="118"/>
      <c r="B28" s="124"/>
      <c r="C28" s="20">
        <v>2</v>
      </c>
      <c r="D28" s="24" t="s">
        <v>57</v>
      </c>
      <c r="E28" s="18">
        <v>8</v>
      </c>
      <c r="F28" s="24" t="s">
        <v>58</v>
      </c>
      <c r="G28" s="20" t="s">
        <v>37</v>
      </c>
      <c r="H28" s="20" t="s">
        <v>59</v>
      </c>
      <c r="I28" s="21" t="s">
        <v>171</v>
      </c>
      <c r="J28" s="20" t="s">
        <v>60</v>
      </c>
      <c r="K28" s="22">
        <v>2000000</v>
      </c>
      <c r="L28" s="20" t="s">
        <v>160</v>
      </c>
      <c r="M28" s="23" t="s">
        <v>41</v>
      </c>
      <c r="N28" s="20"/>
      <c r="O28" s="20"/>
      <c r="P28" s="21" t="s">
        <v>52</v>
      </c>
    </row>
    <row r="29" spans="1:16" ht="60" x14ac:dyDescent="0.25">
      <c r="A29" s="118"/>
      <c r="B29" s="124"/>
      <c r="C29" s="128">
        <v>3</v>
      </c>
      <c r="D29" s="137" t="s">
        <v>61</v>
      </c>
      <c r="E29" s="18">
        <v>9</v>
      </c>
      <c r="F29" s="24" t="s">
        <v>62</v>
      </c>
      <c r="G29" s="20" t="s">
        <v>37</v>
      </c>
      <c r="H29" s="20" t="s">
        <v>38</v>
      </c>
      <c r="I29" s="21" t="s">
        <v>63</v>
      </c>
      <c r="J29" s="20" t="s">
        <v>40</v>
      </c>
      <c r="K29" s="22">
        <v>1200000</v>
      </c>
      <c r="L29" s="20" t="s">
        <v>160</v>
      </c>
      <c r="M29" s="23" t="s">
        <v>41</v>
      </c>
      <c r="N29" s="20"/>
      <c r="O29" s="20"/>
      <c r="P29" s="21" t="s">
        <v>42</v>
      </c>
    </row>
    <row r="30" spans="1:16" ht="60" x14ac:dyDescent="0.25">
      <c r="A30" s="118"/>
      <c r="B30" s="124"/>
      <c r="C30" s="128"/>
      <c r="D30" s="137"/>
      <c r="E30" s="18"/>
      <c r="F30" s="24" t="s">
        <v>234</v>
      </c>
      <c r="G30" s="20" t="s">
        <v>37</v>
      </c>
      <c r="H30" s="20" t="s">
        <v>38</v>
      </c>
      <c r="I30" s="92" t="s">
        <v>235</v>
      </c>
      <c r="J30" s="20" t="s">
        <v>40</v>
      </c>
      <c r="K30" s="22">
        <v>1200000</v>
      </c>
      <c r="L30" s="20" t="s">
        <v>160</v>
      </c>
      <c r="M30" s="23" t="s">
        <v>41</v>
      </c>
      <c r="N30" s="20"/>
      <c r="O30" s="20"/>
      <c r="P30" s="92" t="s">
        <v>42</v>
      </c>
    </row>
    <row r="31" spans="1:16" ht="75" x14ac:dyDescent="0.25">
      <c r="A31" s="118"/>
      <c r="B31" s="124"/>
      <c r="C31" s="124">
        <v>4</v>
      </c>
      <c r="D31" s="114" t="s">
        <v>64</v>
      </c>
      <c r="E31" s="18">
        <v>10</v>
      </c>
      <c r="F31" s="24" t="s">
        <v>65</v>
      </c>
      <c r="G31" s="20" t="s">
        <v>37</v>
      </c>
      <c r="H31" s="20" t="s">
        <v>172</v>
      </c>
      <c r="I31" s="21" t="s">
        <v>173</v>
      </c>
      <c r="J31" s="20" t="s">
        <v>66</v>
      </c>
      <c r="K31" s="26">
        <v>12000000</v>
      </c>
      <c r="L31" s="20" t="s">
        <v>160</v>
      </c>
      <c r="M31" s="23" t="s">
        <v>41</v>
      </c>
      <c r="N31" s="20"/>
      <c r="O31" s="20"/>
      <c r="P31" s="21" t="s">
        <v>67</v>
      </c>
    </row>
    <row r="32" spans="1:16" ht="75" x14ac:dyDescent="0.25">
      <c r="A32" s="118"/>
      <c r="B32" s="124"/>
      <c r="C32" s="124"/>
      <c r="D32" s="114"/>
      <c r="E32" s="18">
        <v>11</v>
      </c>
      <c r="F32" s="24" t="s">
        <v>68</v>
      </c>
      <c r="G32" s="20" t="s">
        <v>37</v>
      </c>
      <c r="H32" s="20" t="s">
        <v>158</v>
      </c>
      <c r="I32" s="21" t="s">
        <v>69</v>
      </c>
      <c r="J32" s="20" t="s">
        <v>174</v>
      </c>
      <c r="K32" s="26">
        <v>25000000</v>
      </c>
      <c r="L32" s="20" t="s">
        <v>160</v>
      </c>
      <c r="M32" s="23" t="s">
        <v>41</v>
      </c>
      <c r="N32" s="20"/>
      <c r="O32" s="20"/>
      <c r="P32" s="21" t="s">
        <v>67</v>
      </c>
    </row>
    <row r="33" spans="1:21" ht="75" x14ac:dyDescent="0.25">
      <c r="A33" s="118"/>
      <c r="B33" s="124"/>
      <c r="C33" s="124"/>
      <c r="D33" s="114"/>
      <c r="E33" s="18">
        <v>12</v>
      </c>
      <c r="F33" s="24" t="s">
        <v>70</v>
      </c>
      <c r="G33" s="20" t="s">
        <v>37</v>
      </c>
      <c r="H33" s="20" t="s">
        <v>51</v>
      </c>
      <c r="I33" s="21" t="s">
        <v>71</v>
      </c>
      <c r="J33" s="20" t="s">
        <v>66</v>
      </c>
      <c r="K33" s="26">
        <v>6000000</v>
      </c>
      <c r="L33" s="20" t="s">
        <v>160</v>
      </c>
      <c r="M33" s="23" t="s">
        <v>41</v>
      </c>
      <c r="N33" s="20"/>
      <c r="O33" s="20"/>
      <c r="P33" s="21" t="s">
        <v>52</v>
      </c>
    </row>
    <row r="34" spans="1:21" ht="45" x14ac:dyDescent="0.25">
      <c r="A34" s="118"/>
      <c r="B34" s="124"/>
      <c r="C34" s="124"/>
      <c r="D34" s="114"/>
      <c r="E34" s="18">
        <v>13</v>
      </c>
      <c r="F34" s="24" t="s">
        <v>72</v>
      </c>
      <c r="G34" s="20" t="s">
        <v>37</v>
      </c>
      <c r="H34" s="20" t="s">
        <v>73</v>
      </c>
      <c r="I34" s="21" t="s">
        <v>74</v>
      </c>
      <c r="J34" s="20" t="s">
        <v>40</v>
      </c>
      <c r="K34" s="26">
        <v>6000000</v>
      </c>
      <c r="L34" s="20" t="s">
        <v>160</v>
      </c>
      <c r="M34" s="23" t="s">
        <v>41</v>
      </c>
      <c r="N34" s="20"/>
      <c r="O34" s="20"/>
      <c r="P34" s="21" t="s">
        <v>67</v>
      </c>
    </row>
    <row r="35" spans="1:21" ht="60" x14ac:dyDescent="0.25">
      <c r="A35" s="118"/>
      <c r="B35" s="124"/>
      <c r="C35" s="124"/>
      <c r="D35" s="114"/>
      <c r="E35" s="18">
        <v>14</v>
      </c>
      <c r="F35" s="24" t="s">
        <v>75</v>
      </c>
      <c r="G35" s="20" t="s">
        <v>37</v>
      </c>
      <c r="H35" s="20" t="s">
        <v>51</v>
      </c>
      <c r="I35" s="21" t="s">
        <v>76</v>
      </c>
      <c r="J35" s="20" t="s">
        <v>66</v>
      </c>
      <c r="K35" s="26">
        <v>2000000</v>
      </c>
      <c r="L35" s="20" t="s">
        <v>160</v>
      </c>
      <c r="M35" s="23" t="s">
        <v>41</v>
      </c>
      <c r="N35" s="20"/>
      <c r="O35" s="20"/>
      <c r="P35" s="21" t="s">
        <v>67</v>
      </c>
    </row>
    <row r="36" spans="1:21" ht="75" x14ac:dyDescent="0.25">
      <c r="A36" s="118"/>
      <c r="B36" s="124"/>
      <c r="C36" s="124"/>
      <c r="D36" s="114"/>
      <c r="E36" s="18">
        <v>15</v>
      </c>
      <c r="F36" s="24" t="s">
        <v>77</v>
      </c>
      <c r="G36" s="20" t="s">
        <v>37</v>
      </c>
      <c r="H36" s="20" t="s">
        <v>51</v>
      </c>
      <c r="I36" s="21" t="s">
        <v>69</v>
      </c>
      <c r="J36" s="20" t="s">
        <v>40</v>
      </c>
      <c r="K36" s="26">
        <f>20000000-1200000</f>
        <v>18800000</v>
      </c>
      <c r="L36" s="20" t="s">
        <v>160</v>
      </c>
      <c r="M36" s="23" t="s">
        <v>41</v>
      </c>
      <c r="N36" s="20"/>
      <c r="O36" s="20"/>
      <c r="P36" s="21" t="s">
        <v>42</v>
      </c>
    </row>
    <row r="37" spans="1:21" ht="75" x14ac:dyDescent="0.25">
      <c r="A37" s="118"/>
      <c r="B37" s="124"/>
      <c r="C37" s="124"/>
      <c r="D37" s="114"/>
      <c r="E37" s="18">
        <v>16</v>
      </c>
      <c r="F37" s="24" t="s">
        <v>78</v>
      </c>
      <c r="G37" s="20" t="s">
        <v>37</v>
      </c>
      <c r="H37" s="20" t="s">
        <v>175</v>
      </c>
      <c r="I37" s="21" t="s">
        <v>80</v>
      </c>
      <c r="J37" s="20" t="s">
        <v>66</v>
      </c>
      <c r="K37" s="26">
        <v>1800000</v>
      </c>
      <c r="L37" s="20" t="s">
        <v>160</v>
      </c>
      <c r="M37" s="23" t="s">
        <v>41</v>
      </c>
      <c r="N37" s="20"/>
      <c r="O37" s="20"/>
      <c r="P37" s="21" t="s">
        <v>42</v>
      </c>
    </row>
    <row r="38" spans="1:21" ht="75.75" thickBot="1" x14ac:dyDescent="0.3">
      <c r="A38" s="39"/>
      <c r="B38" s="40"/>
      <c r="C38" s="79"/>
      <c r="D38" s="83"/>
      <c r="E38" s="18">
        <v>17</v>
      </c>
      <c r="F38" s="24" t="s">
        <v>176</v>
      </c>
      <c r="G38" s="20" t="s">
        <v>37</v>
      </c>
      <c r="H38" s="20" t="s">
        <v>175</v>
      </c>
      <c r="I38" s="81" t="s">
        <v>177</v>
      </c>
      <c r="J38" s="20" t="s">
        <v>66</v>
      </c>
      <c r="K38" s="26">
        <v>12200000</v>
      </c>
      <c r="L38" s="20" t="s">
        <v>160</v>
      </c>
      <c r="M38" s="23" t="s">
        <v>41</v>
      </c>
      <c r="N38" s="20"/>
      <c r="O38" s="20"/>
      <c r="P38" s="81" t="s">
        <v>42</v>
      </c>
    </row>
    <row r="39" spans="1:21" ht="15.75" thickBot="1" x14ac:dyDescent="0.3">
      <c r="A39" s="115" t="s">
        <v>82</v>
      </c>
      <c r="B39" s="116"/>
      <c r="C39" s="27"/>
      <c r="D39" s="28"/>
      <c r="E39" s="29"/>
      <c r="F39" s="30"/>
      <c r="G39" s="31"/>
      <c r="H39" s="31"/>
      <c r="I39" s="31"/>
      <c r="J39" s="31"/>
      <c r="K39" s="32">
        <f>K38+K37+K36+K35+K34+K33+K32+K31+K29+K28+K17+K16+K15+K14+K13+K12+K30</f>
        <v>928100000</v>
      </c>
      <c r="L39" s="31"/>
      <c r="M39" s="31"/>
      <c r="N39" s="31"/>
      <c r="O39" s="31"/>
      <c r="P39" s="31"/>
    </row>
    <row r="40" spans="1:21" ht="60" x14ac:dyDescent="0.25">
      <c r="A40" s="117">
        <v>2</v>
      </c>
      <c r="B40" s="120" t="s">
        <v>83</v>
      </c>
      <c r="C40" s="81">
        <v>1</v>
      </c>
      <c r="D40" s="82" t="s">
        <v>84</v>
      </c>
      <c r="E40" s="18">
        <v>1</v>
      </c>
      <c r="F40" s="19" t="s">
        <v>178</v>
      </c>
      <c r="G40" s="33" t="s">
        <v>37</v>
      </c>
      <c r="H40" s="20" t="s">
        <v>79</v>
      </c>
      <c r="I40" s="19" t="s">
        <v>179</v>
      </c>
      <c r="J40" s="20" t="s">
        <v>85</v>
      </c>
      <c r="K40" s="34">
        <v>30000000</v>
      </c>
      <c r="L40" s="20" t="s">
        <v>160</v>
      </c>
      <c r="M40" s="23" t="s">
        <v>41</v>
      </c>
      <c r="N40" s="33"/>
      <c r="O40" s="33"/>
      <c r="P40" s="21" t="s">
        <v>86</v>
      </c>
    </row>
    <row r="41" spans="1:21" ht="60" x14ac:dyDescent="0.25">
      <c r="A41" s="118"/>
      <c r="B41" s="121"/>
      <c r="C41" s="123">
        <v>2</v>
      </c>
      <c r="D41" s="126" t="s">
        <v>89</v>
      </c>
      <c r="E41" s="18">
        <v>2</v>
      </c>
      <c r="F41" s="19" t="s">
        <v>90</v>
      </c>
      <c r="G41" s="33" t="s">
        <v>37</v>
      </c>
      <c r="H41" s="20" t="s">
        <v>51</v>
      </c>
      <c r="I41" s="19" t="s">
        <v>87</v>
      </c>
      <c r="J41" s="20" t="s">
        <v>81</v>
      </c>
      <c r="K41" s="34">
        <v>20000000</v>
      </c>
      <c r="L41" s="20" t="s">
        <v>160</v>
      </c>
      <c r="M41" s="23" t="s">
        <v>41</v>
      </c>
      <c r="N41" s="33"/>
      <c r="O41" s="33"/>
      <c r="P41" s="21" t="s">
        <v>88</v>
      </c>
    </row>
    <row r="42" spans="1:21" ht="60" x14ac:dyDescent="0.25">
      <c r="A42" s="118"/>
      <c r="B42" s="121"/>
      <c r="C42" s="124"/>
      <c r="D42" s="114"/>
      <c r="E42" s="18">
        <v>3</v>
      </c>
      <c r="F42" s="19" t="s">
        <v>91</v>
      </c>
      <c r="G42" s="33" t="s">
        <v>37</v>
      </c>
      <c r="H42" s="20" t="s">
        <v>100</v>
      </c>
      <c r="I42" s="19" t="s">
        <v>87</v>
      </c>
      <c r="J42" s="20" t="s">
        <v>81</v>
      </c>
      <c r="K42" s="34">
        <v>10000000</v>
      </c>
      <c r="L42" s="20" t="s">
        <v>160</v>
      </c>
      <c r="M42" s="23" t="s">
        <v>41</v>
      </c>
      <c r="N42" s="33"/>
      <c r="O42" s="33"/>
      <c r="P42" s="21" t="s">
        <v>88</v>
      </c>
    </row>
    <row r="43" spans="1:21" ht="60" x14ac:dyDescent="0.25">
      <c r="A43" s="118"/>
      <c r="B43" s="121"/>
      <c r="C43" s="125"/>
      <c r="D43" s="127"/>
      <c r="E43" s="18">
        <v>4</v>
      </c>
      <c r="F43" s="19" t="s">
        <v>92</v>
      </c>
      <c r="G43" s="33" t="s">
        <v>37</v>
      </c>
      <c r="H43" s="20" t="s">
        <v>51</v>
      </c>
      <c r="I43" s="19" t="s">
        <v>87</v>
      </c>
      <c r="J43" s="20" t="s">
        <v>180</v>
      </c>
      <c r="K43" s="34">
        <v>55000000</v>
      </c>
      <c r="L43" s="20" t="s">
        <v>160</v>
      </c>
      <c r="M43" s="23" t="s">
        <v>41</v>
      </c>
      <c r="N43" s="33"/>
      <c r="O43" s="33"/>
      <c r="P43" s="81" t="s">
        <v>86</v>
      </c>
    </row>
    <row r="44" spans="1:21" ht="75" x14ac:dyDescent="0.25">
      <c r="A44" s="118"/>
      <c r="B44" s="121"/>
      <c r="C44" s="128">
        <v>3</v>
      </c>
      <c r="D44" s="129" t="s">
        <v>93</v>
      </c>
      <c r="E44" s="18">
        <v>5</v>
      </c>
      <c r="F44" s="19" t="s">
        <v>94</v>
      </c>
      <c r="G44" s="33" t="s">
        <v>37</v>
      </c>
      <c r="H44" s="20" t="s">
        <v>193</v>
      </c>
      <c r="I44" s="19" t="s">
        <v>184</v>
      </c>
      <c r="J44" s="20" t="s">
        <v>81</v>
      </c>
      <c r="K44" s="34">
        <f>SUM(K45:K49)</f>
        <v>391500000</v>
      </c>
      <c r="L44" s="20" t="s">
        <v>160</v>
      </c>
      <c r="M44" s="23" t="s">
        <v>41</v>
      </c>
      <c r="N44" s="33"/>
      <c r="O44" s="33"/>
      <c r="P44" s="21" t="s">
        <v>86</v>
      </c>
      <c r="U44">
        <f>900*90000</f>
        <v>81000000</v>
      </c>
    </row>
    <row r="45" spans="1:21" ht="60" x14ac:dyDescent="0.25">
      <c r="A45" s="118"/>
      <c r="B45" s="121"/>
      <c r="C45" s="128"/>
      <c r="D45" s="129"/>
      <c r="E45" s="18"/>
      <c r="F45" s="86" t="s">
        <v>181</v>
      </c>
      <c r="G45" s="33" t="s">
        <v>182</v>
      </c>
      <c r="H45" s="20" t="s">
        <v>183</v>
      </c>
      <c r="I45" s="82" t="s">
        <v>184</v>
      </c>
      <c r="J45" s="20" t="s">
        <v>60</v>
      </c>
      <c r="K45" s="34">
        <f>45000000</f>
        <v>45000000</v>
      </c>
      <c r="L45" s="20" t="s">
        <v>160</v>
      </c>
      <c r="M45" s="23" t="s">
        <v>41</v>
      </c>
      <c r="N45" s="33"/>
      <c r="O45" s="33"/>
      <c r="P45" s="81" t="s">
        <v>86</v>
      </c>
      <c r="R45">
        <f>900*90000</f>
        <v>81000000</v>
      </c>
    </row>
    <row r="46" spans="1:21" ht="60" x14ac:dyDescent="0.25">
      <c r="A46" s="118"/>
      <c r="B46" s="121"/>
      <c r="C46" s="128"/>
      <c r="D46" s="129"/>
      <c r="E46" s="18"/>
      <c r="F46" s="86" t="s">
        <v>194</v>
      </c>
      <c r="G46" s="33" t="s">
        <v>182</v>
      </c>
      <c r="H46" s="20" t="s">
        <v>195</v>
      </c>
      <c r="I46" s="82" t="s">
        <v>184</v>
      </c>
      <c r="J46" s="20" t="s">
        <v>60</v>
      </c>
      <c r="K46" s="34">
        <v>9000000</v>
      </c>
      <c r="L46" s="20" t="s">
        <v>160</v>
      </c>
      <c r="M46" s="23" t="s">
        <v>41</v>
      </c>
      <c r="N46" s="33"/>
      <c r="O46" s="33"/>
      <c r="P46" s="81" t="s">
        <v>86</v>
      </c>
      <c r="R46" s="87">
        <f>100*90000</f>
        <v>9000000</v>
      </c>
    </row>
    <row r="47" spans="1:21" ht="45" x14ac:dyDescent="0.25">
      <c r="A47" s="118"/>
      <c r="B47" s="121"/>
      <c r="C47" s="128"/>
      <c r="D47" s="129"/>
      <c r="E47" s="18"/>
      <c r="F47" s="86" t="s">
        <v>185</v>
      </c>
      <c r="G47" s="33" t="s">
        <v>182</v>
      </c>
      <c r="H47" s="20" t="s">
        <v>186</v>
      </c>
      <c r="I47" s="82" t="s">
        <v>184</v>
      </c>
      <c r="J47" s="20" t="s">
        <v>187</v>
      </c>
      <c r="K47" s="34">
        <f>R47*90000</f>
        <v>121500000</v>
      </c>
      <c r="L47" s="20" t="s">
        <v>160</v>
      </c>
      <c r="M47" s="23" t="s">
        <v>41</v>
      </c>
      <c r="N47" s="33"/>
      <c r="O47" s="33"/>
      <c r="P47" s="81" t="s">
        <v>86</v>
      </c>
      <c r="R47">
        <f>450*3</f>
        <v>1350</v>
      </c>
    </row>
    <row r="48" spans="1:21" ht="45" x14ac:dyDescent="0.25">
      <c r="A48" s="118"/>
      <c r="B48" s="121"/>
      <c r="C48" s="128"/>
      <c r="D48" s="129"/>
      <c r="E48" s="18"/>
      <c r="F48" s="86" t="s">
        <v>188</v>
      </c>
      <c r="G48" s="33" t="s">
        <v>189</v>
      </c>
      <c r="H48" s="20" t="s">
        <v>190</v>
      </c>
      <c r="I48" s="82" t="s">
        <v>184</v>
      </c>
      <c r="J48" s="20" t="s">
        <v>187</v>
      </c>
      <c r="K48" s="34">
        <v>81000000</v>
      </c>
      <c r="L48" s="20" t="s">
        <v>160</v>
      </c>
      <c r="M48" s="23" t="s">
        <v>41</v>
      </c>
      <c r="N48" s="33"/>
      <c r="O48" s="33"/>
      <c r="P48" s="81" t="s">
        <v>86</v>
      </c>
      <c r="R48">
        <f>900*90000</f>
        <v>81000000</v>
      </c>
    </row>
    <row r="49" spans="1:19" ht="45" x14ac:dyDescent="0.25">
      <c r="A49" s="118"/>
      <c r="B49" s="121"/>
      <c r="C49" s="128"/>
      <c r="D49" s="129"/>
      <c r="E49" s="18"/>
      <c r="F49" s="86" t="s">
        <v>191</v>
      </c>
      <c r="G49" s="33" t="s">
        <v>189</v>
      </c>
      <c r="H49" s="20" t="s">
        <v>192</v>
      </c>
      <c r="I49" s="82" t="s">
        <v>184</v>
      </c>
      <c r="J49" s="20" t="s">
        <v>187</v>
      </c>
      <c r="K49" s="34">
        <v>135000000</v>
      </c>
      <c r="L49" s="20" t="s">
        <v>160</v>
      </c>
      <c r="M49" s="23" t="s">
        <v>41</v>
      </c>
      <c r="N49" s="33"/>
      <c r="O49" s="33"/>
      <c r="P49" s="81" t="s">
        <v>86</v>
      </c>
      <c r="R49">
        <f>500*3</f>
        <v>1500</v>
      </c>
    </row>
    <row r="50" spans="1:19" ht="75" x14ac:dyDescent="0.25">
      <c r="A50" s="118"/>
      <c r="B50" s="121"/>
      <c r="C50" s="128"/>
      <c r="D50" s="129"/>
      <c r="E50" s="18">
        <v>6</v>
      </c>
      <c r="F50" s="19" t="s">
        <v>96</v>
      </c>
      <c r="G50" s="33" t="s">
        <v>37</v>
      </c>
      <c r="H50" s="20" t="s">
        <v>215</v>
      </c>
      <c r="I50" s="19" t="s">
        <v>95</v>
      </c>
      <c r="J50" s="20" t="s">
        <v>81</v>
      </c>
      <c r="K50" s="34">
        <f>SUM(K51:K58)</f>
        <v>347700000</v>
      </c>
      <c r="L50" s="20" t="s">
        <v>160</v>
      </c>
      <c r="M50" s="23" t="s">
        <v>41</v>
      </c>
      <c r="N50" s="33"/>
      <c r="O50" s="33"/>
      <c r="P50" s="21" t="s">
        <v>86</v>
      </c>
      <c r="R50" s="87">
        <f>1500*90000</f>
        <v>135000000</v>
      </c>
    </row>
    <row r="51" spans="1:19" ht="45" x14ac:dyDescent="0.25">
      <c r="A51" s="118"/>
      <c r="B51" s="121"/>
      <c r="C51" s="128"/>
      <c r="D51" s="129"/>
      <c r="E51" s="18"/>
      <c r="F51" s="86" t="s">
        <v>198</v>
      </c>
      <c r="G51" s="33" t="s">
        <v>196</v>
      </c>
      <c r="H51" s="20" t="s">
        <v>197</v>
      </c>
      <c r="I51" s="82" t="s">
        <v>184</v>
      </c>
      <c r="J51" s="20" t="s">
        <v>60</v>
      </c>
      <c r="K51" s="34">
        <v>14600000</v>
      </c>
      <c r="L51" s="20" t="s">
        <v>160</v>
      </c>
      <c r="M51" s="23" t="s">
        <v>41</v>
      </c>
      <c r="N51" s="33"/>
      <c r="O51" s="33"/>
      <c r="P51" s="81" t="s">
        <v>86</v>
      </c>
      <c r="R51" s="87">
        <f>65*2.5</f>
        <v>162.5</v>
      </c>
      <c r="S51" s="88">
        <f>R51*90000</f>
        <v>14625000</v>
      </c>
    </row>
    <row r="52" spans="1:19" ht="45" x14ac:dyDescent="0.25">
      <c r="A52" s="118"/>
      <c r="B52" s="121"/>
      <c r="C52" s="128"/>
      <c r="D52" s="129"/>
      <c r="E52" s="18"/>
      <c r="F52" s="86" t="s">
        <v>199</v>
      </c>
      <c r="G52" s="33" t="s">
        <v>196</v>
      </c>
      <c r="H52" s="20" t="s">
        <v>200</v>
      </c>
      <c r="I52" s="82" t="s">
        <v>184</v>
      </c>
      <c r="J52" s="20" t="s">
        <v>60</v>
      </c>
      <c r="K52" s="34">
        <v>48600000</v>
      </c>
      <c r="L52" s="20" t="s">
        <v>160</v>
      </c>
      <c r="M52" s="23" t="s">
        <v>41</v>
      </c>
      <c r="N52" s="33"/>
      <c r="O52" s="33"/>
      <c r="P52" s="81" t="s">
        <v>86</v>
      </c>
      <c r="R52" s="87">
        <f>180*3</f>
        <v>540</v>
      </c>
      <c r="S52" s="88">
        <f>R52*90000</f>
        <v>48600000</v>
      </c>
    </row>
    <row r="53" spans="1:19" ht="45" x14ac:dyDescent="0.25">
      <c r="A53" s="118"/>
      <c r="B53" s="121"/>
      <c r="C53" s="128"/>
      <c r="D53" s="129"/>
      <c r="E53" s="18"/>
      <c r="F53" s="86" t="s">
        <v>201</v>
      </c>
      <c r="G53" s="33" t="s">
        <v>196</v>
      </c>
      <c r="H53" s="20" t="s">
        <v>202</v>
      </c>
      <c r="I53" s="82" t="s">
        <v>184</v>
      </c>
      <c r="J53" s="20" t="s">
        <v>60</v>
      </c>
      <c r="K53" s="34">
        <v>81500000</v>
      </c>
      <c r="L53" s="20" t="s">
        <v>160</v>
      </c>
      <c r="M53" s="23" t="s">
        <v>41</v>
      </c>
      <c r="N53" s="33"/>
      <c r="O53" s="33"/>
      <c r="P53" s="81" t="s">
        <v>86</v>
      </c>
      <c r="R53" s="87">
        <f>302*3</f>
        <v>906</v>
      </c>
      <c r="S53" s="88">
        <f>R53*90000</f>
        <v>81540000</v>
      </c>
    </row>
    <row r="54" spans="1:19" ht="45" x14ac:dyDescent="0.25">
      <c r="A54" s="118"/>
      <c r="B54" s="121"/>
      <c r="C54" s="128"/>
      <c r="D54" s="129"/>
      <c r="E54" s="18"/>
      <c r="F54" s="86" t="s">
        <v>211</v>
      </c>
      <c r="G54" s="33" t="s">
        <v>213</v>
      </c>
      <c r="H54" s="20" t="s">
        <v>212</v>
      </c>
      <c r="I54" s="82" t="s">
        <v>184</v>
      </c>
      <c r="J54" s="20" t="s">
        <v>60</v>
      </c>
      <c r="K54" s="34">
        <v>18000000</v>
      </c>
      <c r="L54" s="20" t="s">
        <v>160</v>
      </c>
      <c r="M54" s="23" t="s">
        <v>41</v>
      </c>
      <c r="N54" s="33"/>
      <c r="O54" s="33"/>
      <c r="P54" s="81" t="s">
        <v>86</v>
      </c>
      <c r="R54" s="87">
        <f>100*2</f>
        <v>200</v>
      </c>
      <c r="S54" s="88">
        <f>R54*90000</f>
        <v>18000000</v>
      </c>
    </row>
    <row r="55" spans="1:19" ht="45" x14ac:dyDescent="0.25">
      <c r="A55" s="118"/>
      <c r="B55" s="121"/>
      <c r="C55" s="128"/>
      <c r="D55" s="129"/>
      <c r="E55" s="18"/>
      <c r="F55" s="86" t="s">
        <v>214</v>
      </c>
      <c r="G55" s="33" t="s">
        <v>213</v>
      </c>
      <c r="H55" s="20" t="s">
        <v>212</v>
      </c>
      <c r="I55" s="82" t="s">
        <v>184</v>
      </c>
      <c r="J55" s="20" t="s">
        <v>60</v>
      </c>
      <c r="K55" s="34">
        <v>18000000</v>
      </c>
      <c r="L55" s="20" t="s">
        <v>160</v>
      </c>
      <c r="M55" s="23" t="s">
        <v>41</v>
      </c>
      <c r="N55" s="33"/>
      <c r="O55" s="33"/>
      <c r="P55" s="81" t="s">
        <v>86</v>
      </c>
      <c r="R55" s="87"/>
      <c r="S55" s="88"/>
    </row>
    <row r="56" spans="1:19" ht="45" x14ac:dyDescent="0.25">
      <c r="A56" s="118"/>
      <c r="B56" s="121"/>
      <c r="C56" s="128"/>
      <c r="D56" s="129"/>
      <c r="E56" s="18"/>
      <c r="F56" s="86" t="s">
        <v>205</v>
      </c>
      <c r="G56" s="33" t="s">
        <v>203</v>
      </c>
      <c r="H56" s="20" t="s">
        <v>207</v>
      </c>
      <c r="I56" s="82" t="s">
        <v>184</v>
      </c>
      <c r="J56" s="20" t="s">
        <v>60</v>
      </c>
      <c r="K56" s="34">
        <v>33000000</v>
      </c>
      <c r="L56" s="20" t="s">
        <v>160</v>
      </c>
      <c r="M56" s="23" t="s">
        <v>41</v>
      </c>
      <c r="N56" s="33"/>
      <c r="O56" s="33"/>
      <c r="P56" s="81" t="s">
        <v>86</v>
      </c>
      <c r="R56" s="87">
        <f>76*3*0.12</f>
        <v>27.36</v>
      </c>
      <c r="S56" s="88">
        <f>R56*1200000</f>
        <v>32832000</v>
      </c>
    </row>
    <row r="57" spans="1:19" ht="45" x14ac:dyDescent="0.25">
      <c r="A57" s="118"/>
      <c r="B57" s="121"/>
      <c r="C57" s="128"/>
      <c r="D57" s="129"/>
      <c r="E57" s="18"/>
      <c r="F57" s="86" t="s">
        <v>204</v>
      </c>
      <c r="G57" s="33" t="s">
        <v>182</v>
      </c>
      <c r="H57" s="20" t="s">
        <v>206</v>
      </c>
      <c r="I57" s="82" t="s">
        <v>184</v>
      </c>
      <c r="J57" s="20" t="s">
        <v>60</v>
      </c>
      <c r="K57" s="34">
        <v>48000000</v>
      </c>
      <c r="L57" s="20" t="s">
        <v>160</v>
      </c>
      <c r="M57" s="23" t="s">
        <v>41</v>
      </c>
      <c r="N57" s="33"/>
      <c r="O57" s="33"/>
      <c r="P57" s="81" t="s">
        <v>86</v>
      </c>
      <c r="R57" s="87">
        <f>107*2.5*0.15</f>
        <v>40.125</v>
      </c>
      <c r="S57" s="88">
        <f>R57*1200000</f>
        <v>48150000</v>
      </c>
    </row>
    <row r="58" spans="1:19" ht="45" x14ac:dyDescent="0.25">
      <c r="A58" s="118"/>
      <c r="B58" s="121"/>
      <c r="C58" s="128"/>
      <c r="D58" s="129"/>
      <c r="E58" s="18"/>
      <c r="F58" s="86" t="s">
        <v>208</v>
      </c>
      <c r="G58" s="33" t="s">
        <v>209</v>
      </c>
      <c r="H58" s="20" t="s">
        <v>210</v>
      </c>
      <c r="I58" s="82" t="s">
        <v>184</v>
      </c>
      <c r="J58" s="20" t="s">
        <v>60</v>
      </c>
      <c r="K58" s="34">
        <v>86000000</v>
      </c>
      <c r="L58" s="20" t="s">
        <v>160</v>
      </c>
      <c r="M58" s="23" t="s">
        <v>41</v>
      </c>
      <c r="N58" s="33"/>
      <c r="O58" s="33"/>
      <c r="P58" s="81" t="s">
        <v>86</v>
      </c>
      <c r="R58" s="87">
        <f>241*2.5*0.12</f>
        <v>72.3</v>
      </c>
      <c r="S58" s="88">
        <f>R58*1200000</f>
        <v>86760000</v>
      </c>
    </row>
    <row r="59" spans="1:19" ht="75" x14ac:dyDescent="0.25">
      <c r="A59" s="118"/>
      <c r="B59" s="121"/>
      <c r="C59" s="128"/>
      <c r="D59" s="129"/>
      <c r="E59" s="18">
        <v>7</v>
      </c>
      <c r="F59" s="19" t="s">
        <v>98</v>
      </c>
      <c r="G59" s="33" t="s">
        <v>37</v>
      </c>
      <c r="H59" s="20" t="s">
        <v>51</v>
      </c>
      <c r="I59" s="82" t="s">
        <v>184</v>
      </c>
      <c r="J59" s="20" t="s">
        <v>81</v>
      </c>
      <c r="K59" s="34">
        <v>200000000</v>
      </c>
      <c r="L59" s="20" t="s">
        <v>160</v>
      </c>
      <c r="M59" s="23" t="s">
        <v>41</v>
      </c>
      <c r="N59" s="33"/>
      <c r="O59" s="33"/>
      <c r="P59" s="21" t="s">
        <v>86</v>
      </c>
    </row>
    <row r="60" spans="1:19" ht="45" x14ac:dyDescent="0.25">
      <c r="A60" s="118"/>
      <c r="B60" s="121"/>
      <c r="C60" s="128"/>
      <c r="D60" s="129"/>
      <c r="E60" s="18"/>
      <c r="F60" s="86" t="s">
        <v>216</v>
      </c>
      <c r="G60" s="33" t="s">
        <v>217</v>
      </c>
      <c r="H60" s="20" t="s">
        <v>218</v>
      </c>
      <c r="I60" s="82" t="s">
        <v>184</v>
      </c>
      <c r="J60" s="20" t="s">
        <v>40</v>
      </c>
      <c r="K60" s="34">
        <v>200000000</v>
      </c>
      <c r="L60" s="20" t="s">
        <v>160</v>
      </c>
      <c r="M60" s="23" t="s">
        <v>41</v>
      </c>
      <c r="N60" s="33"/>
      <c r="O60" s="33"/>
      <c r="P60" s="81" t="s">
        <v>86</v>
      </c>
      <c r="R60">
        <f>440*3*0.12</f>
        <v>158.4</v>
      </c>
      <c r="S60" s="88">
        <f>R60*1200000</f>
        <v>190080000</v>
      </c>
    </row>
    <row r="61" spans="1:19" ht="75" x14ac:dyDescent="0.25">
      <c r="A61" s="118"/>
      <c r="B61" s="121"/>
      <c r="C61" s="128"/>
      <c r="D61" s="129"/>
      <c r="E61" s="18">
        <v>8</v>
      </c>
      <c r="F61" s="19" t="s">
        <v>99</v>
      </c>
      <c r="G61" s="33" t="s">
        <v>37</v>
      </c>
      <c r="H61" s="20" t="s">
        <v>51</v>
      </c>
      <c r="I61" s="82" t="s">
        <v>184</v>
      </c>
      <c r="J61" s="20" t="s">
        <v>81</v>
      </c>
      <c r="K61" s="34">
        <v>45000000</v>
      </c>
      <c r="L61" s="20" t="s">
        <v>160</v>
      </c>
      <c r="M61" s="23" t="s">
        <v>41</v>
      </c>
      <c r="N61" s="33"/>
      <c r="O61" s="33"/>
      <c r="P61" s="21" t="s">
        <v>86</v>
      </c>
    </row>
    <row r="62" spans="1:19" ht="60" x14ac:dyDescent="0.25">
      <c r="A62" s="118"/>
      <c r="B62" s="121"/>
      <c r="C62" s="128"/>
      <c r="D62" s="129"/>
      <c r="E62" s="18"/>
      <c r="F62" s="82" t="s">
        <v>219</v>
      </c>
      <c r="G62" s="33" t="s">
        <v>220</v>
      </c>
      <c r="H62" s="20" t="s">
        <v>197</v>
      </c>
      <c r="I62" s="82" t="s">
        <v>184</v>
      </c>
      <c r="J62" s="20" t="s">
        <v>180</v>
      </c>
      <c r="K62" s="34">
        <v>45000000</v>
      </c>
      <c r="L62" s="20" t="s">
        <v>160</v>
      </c>
      <c r="M62" s="23" t="s">
        <v>41</v>
      </c>
      <c r="N62" s="33"/>
      <c r="O62" s="33"/>
      <c r="P62" s="81" t="s">
        <v>86</v>
      </c>
    </row>
    <row r="63" spans="1:19" ht="90" x14ac:dyDescent="0.25">
      <c r="A63" s="118"/>
      <c r="B63" s="121"/>
      <c r="C63" s="128"/>
      <c r="D63" s="129"/>
      <c r="E63" s="18">
        <v>9</v>
      </c>
      <c r="F63" s="19" t="s">
        <v>101</v>
      </c>
      <c r="G63" s="33" t="s">
        <v>37</v>
      </c>
      <c r="H63" s="20" t="s">
        <v>97</v>
      </c>
      <c r="I63" s="19" t="s">
        <v>102</v>
      </c>
      <c r="J63" s="20" t="s">
        <v>81</v>
      </c>
      <c r="K63" s="34">
        <v>366700000</v>
      </c>
      <c r="L63" s="20" t="s">
        <v>160</v>
      </c>
      <c r="M63" s="23" t="s">
        <v>41</v>
      </c>
      <c r="N63" s="33"/>
      <c r="O63" s="33"/>
      <c r="P63" s="21" t="s">
        <v>86</v>
      </c>
    </row>
    <row r="64" spans="1:19" ht="60" x14ac:dyDescent="0.25">
      <c r="A64" s="118"/>
      <c r="B64" s="121"/>
      <c r="C64" s="134">
        <v>4</v>
      </c>
      <c r="D64" s="123" t="s">
        <v>103</v>
      </c>
      <c r="E64" s="18">
        <v>10</v>
      </c>
      <c r="F64" s="19" t="s">
        <v>104</v>
      </c>
      <c r="G64" s="33" t="s">
        <v>37</v>
      </c>
      <c r="H64" s="20" t="s">
        <v>105</v>
      </c>
      <c r="I64" s="19" t="s">
        <v>87</v>
      </c>
      <c r="J64" s="20" t="s">
        <v>81</v>
      </c>
      <c r="K64" s="34">
        <v>105000000</v>
      </c>
      <c r="L64" s="20" t="s">
        <v>160</v>
      </c>
      <c r="M64" s="23" t="s">
        <v>41</v>
      </c>
      <c r="N64" s="33"/>
      <c r="O64" s="33"/>
      <c r="P64" s="21" t="s">
        <v>86</v>
      </c>
    </row>
    <row r="65" spans="1:16" ht="60" x14ac:dyDescent="0.25">
      <c r="A65" s="118"/>
      <c r="B65" s="121"/>
      <c r="C65" s="121"/>
      <c r="D65" s="124"/>
      <c r="E65" s="18">
        <v>11</v>
      </c>
      <c r="F65" s="19" t="s">
        <v>106</v>
      </c>
      <c r="G65" s="20" t="s">
        <v>37</v>
      </c>
      <c r="H65" s="20" t="s">
        <v>107</v>
      </c>
      <c r="I65" s="19" t="s">
        <v>87</v>
      </c>
      <c r="J65" s="20" t="s">
        <v>81</v>
      </c>
      <c r="K65" s="34">
        <v>15000000</v>
      </c>
      <c r="L65" s="20" t="s">
        <v>160</v>
      </c>
      <c r="M65" s="23" t="s">
        <v>41</v>
      </c>
      <c r="N65" s="33"/>
      <c r="O65" s="33"/>
      <c r="P65" s="21" t="s">
        <v>86</v>
      </c>
    </row>
    <row r="66" spans="1:16" ht="75" x14ac:dyDescent="0.25">
      <c r="A66" s="118"/>
      <c r="B66" s="121"/>
      <c r="C66" s="35">
        <v>6</v>
      </c>
      <c r="D66" s="36" t="s">
        <v>108</v>
      </c>
      <c r="E66" s="18">
        <v>12</v>
      </c>
      <c r="F66" s="19" t="s">
        <v>109</v>
      </c>
      <c r="G66" s="20" t="s">
        <v>37</v>
      </c>
      <c r="H66" s="20" t="s">
        <v>51</v>
      </c>
      <c r="I66" s="19" t="s">
        <v>87</v>
      </c>
      <c r="J66" s="20" t="s">
        <v>81</v>
      </c>
      <c r="K66" s="34">
        <v>60000000</v>
      </c>
      <c r="L66" s="20" t="s">
        <v>160</v>
      </c>
      <c r="M66" s="23" t="s">
        <v>41</v>
      </c>
      <c r="N66" s="33"/>
      <c r="O66" s="33"/>
      <c r="P66" s="21" t="s">
        <v>86</v>
      </c>
    </row>
    <row r="67" spans="1:16" ht="15.75" thickBot="1" x14ac:dyDescent="0.3">
      <c r="A67" s="119"/>
      <c r="B67" s="122"/>
      <c r="C67" s="37"/>
      <c r="D67" s="38"/>
      <c r="E67" s="18"/>
      <c r="F67" s="19"/>
      <c r="G67" s="20"/>
      <c r="H67" s="20"/>
      <c r="I67" s="19"/>
      <c r="J67" s="20"/>
      <c r="K67" s="34"/>
      <c r="L67" s="20"/>
      <c r="M67" s="23"/>
      <c r="N67" s="33"/>
      <c r="O67" s="33"/>
      <c r="P67" s="21"/>
    </row>
    <row r="68" spans="1:16" ht="15.75" thickBot="1" x14ac:dyDescent="0.3">
      <c r="A68" s="115" t="s">
        <v>82</v>
      </c>
      <c r="B68" s="116"/>
      <c r="C68" s="27"/>
      <c r="D68" s="28"/>
      <c r="E68" s="18"/>
      <c r="F68" s="30"/>
      <c r="G68" s="31"/>
      <c r="H68" s="31"/>
      <c r="I68" s="31"/>
      <c r="J68" s="31"/>
      <c r="K68" s="32">
        <f>K66+K65+K64+K63+K61+K59+K50+K44+K43+K42+K41+K40</f>
        <v>1645900000</v>
      </c>
      <c r="L68" s="31"/>
      <c r="M68" s="31"/>
      <c r="N68" s="31"/>
      <c r="O68" s="31"/>
      <c r="P68" s="31"/>
    </row>
    <row r="69" spans="1:16" ht="75" x14ac:dyDescent="0.25">
      <c r="A69" s="117">
        <v>3</v>
      </c>
      <c r="B69" s="130" t="s">
        <v>110</v>
      </c>
      <c r="C69" s="21">
        <v>1</v>
      </c>
      <c r="D69" s="19" t="s">
        <v>111</v>
      </c>
      <c r="E69" s="18">
        <v>1</v>
      </c>
      <c r="F69" s="19" t="s">
        <v>112</v>
      </c>
      <c r="G69" s="33" t="s">
        <v>37</v>
      </c>
      <c r="H69" s="20" t="s">
        <v>221</v>
      </c>
      <c r="I69" s="19" t="s">
        <v>113</v>
      </c>
      <c r="J69" s="20" t="s">
        <v>40</v>
      </c>
      <c r="K69" s="34">
        <v>3600000</v>
      </c>
      <c r="L69" s="20" t="s">
        <v>160</v>
      </c>
      <c r="M69" s="23" t="s">
        <v>41</v>
      </c>
      <c r="N69" s="33"/>
      <c r="O69" s="33"/>
      <c r="P69" s="21" t="s">
        <v>42</v>
      </c>
    </row>
    <row r="70" spans="1:16" ht="60" x14ac:dyDescent="0.25">
      <c r="A70" s="118"/>
      <c r="B70" s="124"/>
      <c r="C70" s="123">
        <v>2</v>
      </c>
      <c r="D70" s="123" t="s">
        <v>114</v>
      </c>
      <c r="E70" s="18">
        <v>2</v>
      </c>
      <c r="F70" s="19" t="s">
        <v>153</v>
      </c>
      <c r="G70" s="33" t="s">
        <v>37</v>
      </c>
      <c r="H70" s="20" t="s">
        <v>222</v>
      </c>
      <c r="I70" s="19" t="s">
        <v>154</v>
      </c>
      <c r="J70" s="20" t="s">
        <v>81</v>
      </c>
      <c r="K70" s="34">
        <v>10000000</v>
      </c>
      <c r="L70" s="20" t="s">
        <v>160</v>
      </c>
      <c r="M70" s="23" t="s">
        <v>41</v>
      </c>
      <c r="N70" s="33"/>
      <c r="O70" s="33"/>
      <c r="P70" s="21" t="s">
        <v>88</v>
      </c>
    </row>
    <row r="71" spans="1:16" ht="75" x14ac:dyDescent="0.25">
      <c r="A71" s="118"/>
      <c r="B71" s="124"/>
      <c r="C71" s="124"/>
      <c r="D71" s="124"/>
      <c r="E71" s="18">
        <v>3</v>
      </c>
      <c r="F71" s="19" t="s">
        <v>115</v>
      </c>
      <c r="G71" s="33" t="s">
        <v>37</v>
      </c>
      <c r="H71" s="20" t="s">
        <v>116</v>
      </c>
      <c r="I71" s="19" t="s">
        <v>117</v>
      </c>
      <c r="J71" s="20" t="s">
        <v>81</v>
      </c>
      <c r="K71" s="34">
        <v>130000000</v>
      </c>
      <c r="L71" s="20" t="s">
        <v>160</v>
      </c>
      <c r="M71" s="23" t="s">
        <v>41</v>
      </c>
      <c r="N71" s="33"/>
      <c r="O71" s="33"/>
      <c r="P71" s="21" t="s">
        <v>88</v>
      </c>
    </row>
    <row r="72" spans="1:16" ht="75" x14ac:dyDescent="0.25">
      <c r="A72" s="118"/>
      <c r="B72" s="124"/>
      <c r="C72" s="125"/>
      <c r="D72" s="125"/>
      <c r="E72" s="18">
        <v>4</v>
      </c>
      <c r="F72" s="19" t="s">
        <v>118</v>
      </c>
      <c r="G72" s="33" t="s">
        <v>37</v>
      </c>
      <c r="H72" s="20" t="s">
        <v>116</v>
      </c>
      <c r="I72" s="19" t="s">
        <v>119</v>
      </c>
      <c r="J72" s="20" t="s">
        <v>40</v>
      </c>
      <c r="K72" s="34">
        <v>40000000</v>
      </c>
      <c r="L72" s="20" t="s">
        <v>160</v>
      </c>
      <c r="M72" s="23" t="s">
        <v>41</v>
      </c>
      <c r="N72" s="33"/>
      <c r="O72" s="33"/>
      <c r="P72" s="21" t="s">
        <v>88</v>
      </c>
    </row>
    <row r="73" spans="1:16" ht="60" x14ac:dyDescent="0.25">
      <c r="A73" s="118"/>
      <c r="B73" s="124"/>
      <c r="C73" s="123">
        <v>3</v>
      </c>
      <c r="D73" s="123" t="s">
        <v>120</v>
      </c>
      <c r="E73" s="18">
        <v>5</v>
      </c>
      <c r="F73" s="19" t="s">
        <v>121</v>
      </c>
      <c r="G73" s="33" t="s">
        <v>37</v>
      </c>
      <c r="H73" s="20" t="s">
        <v>223</v>
      </c>
      <c r="I73" s="19" t="s">
        <v>122</v>
      </c>
      <c r="J73" s="20" t="s">
        <v>81</v>
      </c>
      <c r="K73" s="34">
        <v>45000000</v>
      </c>
      <c r="L73" s="20" t="s">
        <v>160</v>
      </c>
      <c r="M73" s="23" t="s">
        <v>41</v>
      </c>
      <c r="N73" s="33"/>
      <c r="O73" s="33"/>
      <c r="P73" s="21" t="s">
        <v>88</v>
      </c>
    </row>
    <row r="74" spans="1:16" ht="75" x14ac:dyDescent="0.25">
      <c r="A74" s="118"/>
      <c r="B74" s="124"/>
      <c r="C74" s="125"/>
      <c r="D74" s="125"/>
      <c r="E74" s="18">
        <v>6</v>
      </c>
      <c r="F74" s="19" t="s">
        <v>155</v>
      </c>
      <c r="G74" s="33" t="s">
        <v>37</v>
      </c>
      <c r="H74" s="20" t="s">
        <v>51</v>
      </c>
      <c r="I74" s="19" t="s">
        <v>122</v>
      </c>
      <c r="J74" s="20" t="s">
        <v>81</v>
      </c>
      <c r="K74" s="34">
        <v>10000000</v>
      </c>
      <c r="L74" s="20" t="s">
        <v>160</v>
      </c>
      <c r="M74" s="23" t="s">
        <v>41</v>
      </c>
      <c r="N74" s="33"/>
      <c r="O74" s="33"/>
      <c r="P74" s="21" t="s">
        <v>88</v>
      </c>
    </row>
    <row r="75" spans="1:16" ht="45" x14ac:dyDescent="0.25">
      <c r="A75" s="118"/>
      <c r="B75" s="124"/>
      <c r="C75" s="128">
        <v>4</v>
      </c>
      <c r="D75" s="129" t="s">
        <v>123</v>
      </c>
      <c r="E75" s="18">
        <v>7</v>
      </c>
      <c r="F75" s="19" t="s">
        <v>124</v>
      </c>
      <c r="G75" s="33" t="s">
        <v>37</v>
      </c>
      <c r="H75" s="20" t="s">
        <v>38</v>
      </c>
      <c r="I75" s="19" t="s">
        <v>125</v>
      </c>
      <c r="J75" s="20" t="s">
        <v>40</v>
      </c>
      <c r="K75" s="34">
        <v>1200000</v>
      </c>
      <c r="L75" s="20" t="s">
        <v>160</v>
      </c>
      <c r="M75" s="23" t="s">
        <v>41</v>
      </c>
      <c r="N75" s="33"/>
      <c r="O75" s="33"/>
      <c r="P75" s="21" t="s">
        <v>86</v>
      </c>
    </row>
    <row r="76" spans="1:16" ht="45" x14ac:dyDescent="0.25">
      <c r="A76" s="118"/>
      <c r="B76" s="124"/>
      <c r="C76" s="128"/>
      <c r="D76" s="129"/>
      <c r="E76" s="18">
        <v>8</v>
      </c>
      <c r="F76" s="19" t="s">
        <v>126</v>
      </c>
      <c r="G76" s="33" t="s">
        <v>37</v>
      </c>
      <c r="H76" s="20" t="s">
        <v>51</v>
      </c>
      <c r="I76" s="19" t="s">
        <v>127</v>
      </c>
      <c r="J76" s="20" t="s">
        <v>40</v>
      </c>
      <c r="K76" s="34">
        <v>20000000</v>
      </c>
      <c r="L76" s="20" t="s">
        <v>160</v>
      </c>
      <c r="M76" s="23" t="s">
        <v>41</v>
      </c>
      <c r="N76" s="33"/>
      <c r="O76" s="33"/>
      <c r="P76" s="21" t="s">
        <v>86</v>
      </c>
    </row>
    <row r="77" spans="1:16" ht="45" x14ac:dyDescent="0.25">
      <c r="A77" s="118"/>
      <c r="B77" s="124"/>
      <c r="C77" s="128"/>
      <c r="D77" s="129"/>
      <c r="E77" s="18">
        <v>9</v>
      </c>
      <c r="F77" s="82" t="s">
        <v>224</v>
      </c>
      <c r="G77" s="33" t="s">
        <v>37</v>
      </c>
      <c r="H77" s="20" t="s">
        <v>51</v>
      </c>
      <c r="I77" s="82" t="s">
        <v>129</v>
      </c>
      <c r="J77" s="20" t="s">
        <v>40</v>
      </c>
      <c r="K77" s="34">
        <v>10000000</v>
      </c>
      <c r="L77" s="20" t="s">
        <v>160</v>
      </c>
      <c r="M77" s="23" t="s">
        <v>41</v>
      </c>
      <c r="N77" s="33"/>
      <c r="O77" s="33"/>
      <c r="P77" s="81" t="s">
        <v>86</v>
      </c>
    </row>
    <row r="78" spans="1:16" ht="45" x14ac:dyDescent="0.25">
      <c r="A78" s="118"/>
      <c r="B78" s="124"/>
      <c r="C78" s="128"/>
      <c r="D78" s="129"/>
      <c r="E78" s="18">
        <v>10</v>
      </c>
      <c r="F78" s="19" t="s">
        <v>128</v>
      </c>
      <c r="G78" s="33" t="s">
        <v>37</v>
      </c>
      <c r="H78" s="20" t="s">
        <v>51</v>
      </c>
      <c r="I78" s="19" t="s">
        <v>129</v>
      </c>
      <c r="J78" s="20" t="s">
        <v>40</v>
      </c>
      <c r="K78" s="34">
        <v>5000000</v>
      </c>
      <c r="L78" s="20" t="s">
        <v>160</v>
      </c>
      <c r="M78" s="23" t="s">
        <v>41</v>
      </c>
      <c r="N78" s="33"/>
      <c r="O78" s="33"/>
      <c r="P78" s="21" t="s">
        <v>88</v>
      </c>
    </row>
    <row r="79" spans="1:16" ht="15.75" thickBot="1" x14ac:dyDescent="0.3">
      <c r="A79" s="39"/>
      <c r="B79" s="40"/>
      <c r="C79" s="37"/>
      <c r="D79" s="41"/>
      <c r="E79" s="42"/>
      <c r="F79" s="43"/>
      <c r="G79" s="33"/>
      <c r="H79" s="20"/>
      <c r="I79" s="19"/>
      <c r="J79" s="33"/>
      <c r="K79" s="34"/>
      <c r="L79" s="33"/>
      <c r="M79" s="44"/>
      <c r="N79" s="33"/>
      <c r="O79" s="33"/>
      <c r="P79" s="21"/>
    </row>
    <row r="80" spans="1:16" ht="15.75" thickBot="1" x14ac:dyDescent="0.3">
      <c r="A80" s="115" t="s">
        <v>130</v>
      </c>
      <c r="B80" s="116"/>
      <c r="C80" s="27"/>
      <c r="D80" s="28"/>
      <c r="E80" s="45"/>
      <c r="F80" s="30"/>
      <c r="G80" s="31"/>
      <c r="H80" s="31"/>
      <c r="I80" s="31"/>
      <c r="J80" s="31"/>
      <c r="K80" s="32">
        <f>SUM(K69:K78)</f>
        <v>274800000</v>
      </c>
      <c r="L80" s="31"/>
      <c r="M80" s="31"/>
      <c r="N80" s="31"/>
      <c r="O80" s="31"/>
      <c r="P80" s="31"/>
    </row>
    <row r="81" spans="1:18" ht="75" x14ac:dyDescent="0.25">
      <c r="A81" s="118">
        <v>4</v>
      </c>
      <c r="B81" s="124" t="s">
        <v>226</v>
      </c>
      <c r="C81" s="21">
        <v>1</v>
      </c>
      <c r="D81" s="24" t="s">
        <v>133</v>
      </c>
      <c r="E81" s="42" t="s">
        <v>132</v>
      </c>
      <c r="F81" s="19" t="s">
        <v>135</v>
      </c>
      <c r="G81" s="33" t="s">
        <v>37</v>
      </c>
      <c r="H81" s="20" t="s">
        <v>51</v>
      </c>
      <c r="I81" s="19" t="s">
        <v>136</v>
      </c>
      <c r="J81" s="20" t="s">
        <v>81</v>
      </c>
      <c r="K81" s="34">
        <v>15000000</v>
      </c>
      <c r="L81" s="20" t="s">
        <v>160</v>
      </c>
      <c r="M81" s="23" t="s">
        <v>41</v>
      </c>
      <c r="N81" s="33"/>
      <c r="O81" s="33"/>
      <c r="P81" s="21" t="s">
        <v>88</v>
      </c>
    </row>
    <row r="82" spans="1:18" ht="75" x14ac:dyDescent="0.25">
      <c r="A82" s="118"/>
      <c r="B82" s="124"/>
      <c r="C82" s="62">
        <v>2</v>
      </c>
      <c r="D82" s="36" t="s">
        <v>137</v>
      </c>
      <c r="E82" s="42" t="s">
        <v>134</v>
      </c>
      <c r="F82" s="19" t="s">
        <v>225</v>
      </c>
      <c r="G82" s="33" t="s">
        <v>37</v>
      </c>
      <c r="H82" s="20" t="s">
        <v>100</v>
      </c>
      <c r="I82" s="82" t="s">
        <v>87</v>
      </c>
      <c r="J82" s="20" t="s">
        <v>40</v>
      </c>
      <c r="K82" s="34">
        <v>60000000</v>
      </c>
      <c r="L82" s="20" t="s">
        <v>160</v>
      </c>
      <c r="M82" s="23" t="s">
        <v>41</v>
      </c>
      <c r="N82" s="33"/>
      <c r="O82" s="33"/>
      <c r="P82" s="21" t="s">
        <v>88</v>
      </c>
    </row>
    <row r="83" spans="1:18" ht="75" x14ac:dyDescent="0.25">
      <c r="A83" s="118"/>
      <c r="B83" s="124"/>
      <c r="C83" s="81">
        <v>3</v>
      </c>
      <c r="D83" s="24" t="s">
        <v>140</v>
      </c>
      <c r="E83" s="42" t="s">
        <v>138</v>
      </c>
      <c r="F83" s="19" t="s">
        <v>141</v>
      </c>
      <c r="G83" s="33" t="s">
        <v>37</v>
      </c>
      <c r="H83" s="20" t="s">
        <v>51</v>
      </c>
      <c r="I83" s="19" t="s">
        <v>87</v>
      </c>
      <c r="J83" s="20" t="s">
        <v>81</v>
      </c>
      <c r="K83" s="34">
        <v>1000000</v>
      </c>
      <c r="L83" s="20" t="s">
        <v>160</v>
      </c>
      <c r="M83" s="23" t="s">
        <v>41</v>
      </c>
      <c r="N83" s="33"/>
      <c r="O83" s="33"/>
      <c r="P83" s="21" t="s">
        <v>86</v>
      </c>
    </row>
    <row r="84" spans="1:18" ht="75.75" thickBot="1" x14ac:dyDescent="0.3">
      <c r="A84" s="118"/>
      <c r="B84" s="124"/>
      <c r="C84" s="80">
        <v>4</v>
      </c>
      <c r="D84" s="24" t="s">
        <v>142</v>
      </c>
      <c r="E84" s="42" t="s">
        <v>139</v>
      </c>
      <c r="F84" s="71" t="s">
        <v>143</v>
      </c>
      <c r="G84" s="72" t="s">
        <v>37</v>
      </c>
      <c r="H84" s="73" t="s">
        <v>51</v>
      </c>
      <c r="I84" s="71" t="s">
        <v>87</v>
      </c>
      <c r="J84" s="73" t="s">
        <v>81</v>
      </c>
      <c r="K84" s="74">
        <v>1000000000</v>
      </c>
      <c r="L84" s="20" t="s">
        <v>160</v>
      </c>
      <c r="M84" s="75" t="s">
        <v>41</v>
      </c>
      <c r="N84" s="72"/>
      <c r="O84" s="72"/>
      <c r="P84" s="76" t="s">
        <v>86</v>
      </c>
    </row>
    <row r="85" spans="1:18" x14ac:dyDescent="0.25">
      <c r="A85" s="132" t="s">
        <v>82</v>
      </c>
      <c r="B85" s="133"/>
      <c r="C85" s="27"/>
      <c r="D85" s="28"/>
      <c r="E85" s="53"/>
      <c r="F85" s="28"/>
      <c r="G85" s="54"/>
      <c r="H85" s="54"/>
      <c r="I85" s="54"/>
      <c r="J85" s="54"/>
      <c r="K85" s="55">
        <f>SUM(K81:K84)</f>
        <v>1076000000</v>
      </c>
      <c r="L85" s="54"/>
      <c r="M85" s="54"/>
      <c r="N85" s="54"/>
      <c r="O85" s="54"/>
      <c r="P85" s="54"/>
    </row>
    <row r="86" spans="1:18" x14ac:dyDescent="0.25">
      <c r="A86" s="56"/>
      <c r="B86" s="56"/>
      <c r="C86" s="57"/>
      <c r="D86" s="58"/>
      <c r="E86" s="59"/>
      <c r="F86" s="58"/>
      <c r="G86" s="60"/>
      <c r="H86" s="60"/>
      <c r="I86" s="60"/>
      <c r="J86" s="60"/>
      <c r="K86" s="61"/>
      <c r="L86" s="60"/>
      <c r="M86" s="60"/>
      <c r="N86" s="60"/>
      <c r="O86" s="60"/>
      <c r="P86" s="60"/>
    </row>
    <row r="87" spans="1:18" ht="60" x14ac:dyDescent="0.25">
      <c r="A87" s="135">
        <v>5</v>
      </c>
      <c r="B87" s="123" t="s">
        <v>144</v>
      </c>
      <c r="C87" s="62">
        <v>1</v>
      </c>
      <c r="D87" s="63" t="s">
        <v>145</v>
      </c>
      <c r="E87" s="46" t="s">
        <v>131</v>
      </c>
      <c r="F87" s="52" t="s">
        <v>146</v>
      </c>
      <c r="G87" s="47" t="s">
        <v>37</v>
      </c>
      <c r="H87" s="48" t="s">
        <v>51</v>
      </c>
      <c r="I87" s="52" t="s">
        <v>87</v>
      </c>
      <c r="J87" s="48" t="s">
        <v>81</v>
      </c>
      <c r="K87" s="49">
        <v>30000000</v>
      </c>
      <c r="L87" s="20" t="s">
        <v>160</v>
      </c>
      <c r="M87" s="50" t="s">
        <v>41</v>
      </c>
      <c r="N87" s="47"/>
      <c r="O87" s="47"/>
      <c r="P87" s="51" t="s">
        <v>86</v>
      </c>
    </row>
    <row r="88" spans="1:18" ht="60.75" thickBot="1" x14ac:dyDescent="0.3">
      <c r="A88" s="119"/>
      <c r="B88" s="136"/>
      <c r="C88" s="70">
        <v>2</v>
      </c>
      <c r="D88" s="63" t="s">
        <v>156</v>
      </c>
      <c r="E88" s="46" t="s">
        <v>132</v>
      </c>
      <c r="F88" s="52" t="s">
        <v>157</v>
      </c>
      <c r="G88" s="47" t="s">
        <v>37</v>
      </c>
      <c r="H88" s="48" t="s">
        <v>51</v>
      </c>
      <c r="I88" s="52" t="s">
        <v>87</v>
      </c>
      <c r="J88" s="48" t="s">
        <v>81</v>
      </c>
      <c r="K88" s="49">
        <v>200000000</v>
      </c>
      <c r="L88" s="20" t="s">
        <v>160</v>
      </c>
      <c r="M88" s="50" t="s">
        <v>41</v>
      </c>
      <c r="N88" s="47"/>
      <c r="O88" s="47"/>
      <c r="P88" s="51" t="s">
        <v>86</v>
      </c>
    </row>
    <row r="89" spans="1:18" ht="15.75" thickBot="1" x14ac:dyDescent="0.3">
      <c r="A89" s="115" t="s">
        <v>82</v>
      </c>
      <c r="B89" s="116"/>
      <c r="C89" s="64"/>
      <c r="D89" s="65"/>
      <c r="E89" s="66"/>
      <c r="F89" s="65"/>
      <c r="G89" s="67"/>
      <c r="H89" s="67"/>
      <c r="I89" s="67"/>
      <c r="J89" s="67"/>
      <c r="K89" s="68">
        <f>SUM(K87:K88)</f>
        <v>230000000</v>
      </c>
      <c r="L89" s="67"/>
      <c r="M89" s="67"/>
      <c r="N89" s="67"/>
      <c r="O89" s="67"/>
      <c r="P89" s="67"/>
      <c r="R89" s="88">
        <f>K89+K85+K80+K68+K39</f>
        <v>4154800000</v>
      </c>
    </row>
    <row r="90" spans="1:18" ht="60.75" thickBot="1" x14ac:dyDescent="0.3">
      <c r="A90" s="77">
        <v>6</v>
      </c>
      <c r="B90" s="78" t="s">
        <v>227</v>
      </c>
      <c r="C90" s="80">
        <v>1</v>
      </c>
      <c r="D90" s="63" t="s">
        <v>233</v>
      </c>
      <c r="E90" s="46" t="s">
        <v>131</v>
      </c>
      <c r="F90" s="52" t="s">
        <v>228</v>
      </c>
      <c r="G90" s="47" t="s">
        <v>37</v>
      </c>
      <c r="H90" s="48" t="s">
        <v>51</v>
      </c>
      <c r="I90" s="52" t="s">
        <v>87</v>
      </c>
      <c r="J90" s="48" t="s">
        <v>81</v>
      </c>
      <c r="K90" s="49">
        <v>20000000</v>
      </c>
      <c r="L90" s="20" t="s">
        <v>160</v>
      </c>
      <c r="M90" s="50" t="s">
        <v>41</v>
      </c>
      <c r="N90" s="47"/>
      <c r="O90" s="47"/>
      <c r="P90" s="51" t="s">
        <v>86</v>
      </c>
    </row>
    <row r="91" spans="1:18" ht="15.75" thickBot="1" x14ac:dyDescent="0.3">
      <c r="A91" s="115" t="s">
        <v>82</v>
      </c>
      <c r="B91" s="116"/>
      <c r="C91" s="64"/>
      <c r="D91" s="65"/>
      <c r="E91" s="66"/>
      <c r="F91" s="65"/>
      <c r="G91" s="67"/>
      <c r="H91" s="67"/>
      <c r="I91" s="67"/>
      <c r="J91" s="67"/>
      <c r="K91" s="68">
        <f>K90</f>
        <v>20000000</v>
      </c>
      <c r="L91" s="67"/>
      <c r="M91" s="67"/>
      <c r="N91" s="67"/>
      <c r="O91" s="67"/>
      <c r="P91" s="67"/>
    </row>
    <row r="92" spans="1:18" ht="15.75" thickBot="1" x14ac:dyDescent="0.3">
      <c r="A92" s="115" t="s">
        <v>147</v>
      </c>
      <c r="B92" s="116"/>
      <c r="C92" s="64"/>
      <c r="D92" s="65"/>
      <c r="E92" s="66"/>
      <c r="F92" s="65"/>
      <c r="G92" s="67"/>
      <c r="H92" s="67"/>
      <c r="I92" s="67"/>
      <c r="J92" s="67"/>
      <c r="K92" s="68">
        <f>K89+K85+K80+K68+K39+K91</f>
        <v>4174800000</v>
      </c>
      <c r="L92" s="67"/>
      <c r="M92" s="67"/>
      <c r="N92" s="67"/>
      <c r="O92" s="67"/>
      <c r="P92" s="67"/>
      <c r="R92" s="88">
        <f>K92-236200000-600000</f>
        <v>3938000000</v>
      </c>
    </row>
    <row r="93" spans="1:18" x14ac:dyDescent="0.25">
      <c r="A93" s="1"/>
      <c r="B93" s="1"/>
      <c r="C93" s="2"/>
      <c r="D93" s="1"/>
      <c r="E93" s="3"/>
      <c r="F93" s="1"/>
      <c r="G93" s="1"/>
      <c r="H93" s="3"/>
      <c r="I93" s="3"/>
      <c r="J93" s="1"/>
      <c r="K93" s="69"/>
      <c r="L93" s="1"/>
      <c r="M93" s="1"/>
      <c r="N93" s="1"/>
      <c r="O93" s="1"/>
      <c r="P93" s="1"/>
    </row>
    <row r="94" spans="1:18" x14ac:dyDescent="0.25">
      <c r="A94" s="1"/>
      <c r="B94" s="1"/>
      <c r="C94" s="2"/>
      <c r="D94" s="1"/>
      <c r="E94" s="3"/>
      <c r="F94" s="1"/>
      <c r="G94" s="1"/>
      <c r="H94" s="3"/>
      <c r="I94" s="3"/>
      <c r="J94" s="1"/>
      <c r="K94" s="69"/>
      <c r="L94" s="1"/>
      <c r="M94" s="1"/>
      <c r="N94" s="1"/>
      <c r="O94" s="1"/>
      <c r="P94" s="1"/>
    </row>
    <row r="95" spans="1:18" ht="15.75" x14ac:dyDescent="0.25">
      <c r="A95" s="1"/>
      <c r="B95" s="93"/>
      <c r="C95" s="93"/>
      <c r="D95" s="93"/>
      <c r="E95" s="89"/>
      <c r="F95" s="6"/>
      <c r="G95" s="6"/>
      <c r="H95" s="89"/>
      <c r="I95" s="89"/>
      <c r="J95" s="6"/>
      <c r="K95" s="90"/>
      <c r="L95" s="93" t="s">
        <v>232</v>
      </c>
      <c r="M95" s="93"/>
      <c r="N95" s="93"/>
      <c r="O95" s="93"/>
      <c r="P95" s="93"/>
    </row>
    <row r="96" spans="1:18" ht="15.75" x14ac:dyDescent="0.25">
      <c r="A96" s="1"/>
      <c r="B96" s="93" t="s">
        <v>229</v>
      </c>
      <c r="C96" s="93"/>
      <c r="D96" s="93"/>
      <c r="E96" s="89"/>
      <c r="F96" s="6"/>
      <c r="G96" s="6"/>
      <c r="H96" s="89"/>
      <c r="I96" s="89"/>
      <c r="J96" s="6"/>
      <c r="K96" s="90"/>
      <c r="L96" s="93"/>
      <c r="M96" s="93"/>
      <c r="N96" s="93"/>
      <c r="O96" s="93"/>
      <c r="P96" s="93"/>
    </row>
    <row r="97" spans="1:16" ht="15.75" x14ac:dyDescent="0.25">
      <c r="A97" s="1"/>
      <c r="B97" s="93" t="s">
        <v>148</v>
      </c>
      <c r="C97" s="93"/>
      <c r="D97" s="93"/>
      <c r="E97" s="89"/>
      <c r="F97" s="6"/>
      <c r="G97" s="6"/>
      <c r="H97" s="89"/>
      <c r="I97" s="89"/>
      <c r="J97" s="6"/>
      <c r="K97" s="90"/>
      <c r="L97" s="93" t="s">
        <v>230</v>
      </c>
      <c r="M97" s="93"/>
      <c r="N97" s="93"/>
      <c r="O97" s="93"/>
      <c r="P97" s="93"/>
    </row>
    <row r="98" spans="1:16" ht="15.75" x14ac:dyDescent="0.25">
      <c r="A98" s="1"/>
      <c r="B98" s="6"/>
      <c r="C98" s="91"/>
      <c r="D98" s="6"/>
      <c r="E98" s="89"/>
      <c r="F98" s="6"/>
      <c r="G98" s="6"/>
      <c r="H98" s="89"/>
      <c r="I98" s="89"/>
      <c r="J98" s="6"/>
      <c r="K98" s="90"/>
      <c r="L98" s="6"/>
      <c r="M98" s="6"/>
      <c r="N98" s="6"/>
      <c r="O98" s="6"/>
      <c r="P98" s="6"/>
    </row>
    <row r="99" spans="1:16" ht="15.75" x14ac:dyDescent="0.25">
      <c r="A99" s="1"/>
      <c r="B99" s="6"/>
      <c r="C99" s="91"/>
      <c r="D99" s="6"/>
      <c r="E99" s="89"/>
      <c r="F99" s="6"/>
      <c r="G99" s="6"/>
      <c r="H99" s="89"/>
      <c r="I99" s="89"/>
      <c r="J99" s="6"/>
      <c r="K99" s="90"/>
      <c r="L99" s="6"/>
      <c r="M99" s="6"/>
      <c r="N99" s="6"/>
      <c r="O99" s="6"/>
      <c r="P99" s="6"/>
    </row>
    <row r="100" spans="1:16" ht="15.75" x14ac:dyDescent="0.25">
      <c r="B100" s="6"/>
      <c r="C100" s="91"/>
      <c r="D100" s="6"/>
      <c r="E100" s="6"/>
      <c r="F100" s="6"/>
      <c r="G100" s="6"/>
      <c r="H100" s="6"/>
      <c r="I100" s="6"/>
      <c r="J100" s="6"/>
      <c r="K100" s="6"/>
      <c r="L100" s="84"/>
      <c r="M100" s="84"/>
      <c r="N100" s="84"/>
      <c r="O100" s="84"/>
      <c r="P100" s="84"/>
    </row>
    <row r="101" spans="1:16" ht="15.75" x14ac:dyDescent="0.25">
      <c r="B101" s="93" t="s">
        <v>149</v>
      </c>
      <c r="C101" s="93"/>
      <c r="D101" s="93"/>
      <c r="E101" s="6"/>
      <c r="F101" s="6"/>
      <c r="G101" s="6"/>
      <c r="H101" s="6"/>
      <c r="I101" s="6"/>
      <c r="J101" s="6"/>
      <c r="K101" s="6"/>
      <c r="L101" s="93" t="s">
        <v>231</v>
      </c>
      <c r="M101" s="93"/>
      <c r="N101" s="93"/>
      <c r="O101" s="93"/>
      <c r="P101" s="93"/>
    </row>
  </sheetData>
  <mergeCells count="58">
    <mergeCell ref="B101:D101"/>
    <mergeCell ref="L97:P97"/>
    <mergeCell ref="L101:P101"/>
    <mergeCell ref="B95:D95"/>
    <mergeCell ref="B96:D96"/>
    <mergeCell ref="B97:D97"/>
    <mergeCell ref="A87:A88"/>
    <mergeCell ref="B87:B88"/>
    <mergeCell ref="A89:B89"/>
    <mergeCell ref="A92:B92"/>
    <mergeCell ref="L95:P95"/>
    <mergeCell ref="A91:B91"/>
    <mergeCell ref="D70:D72"/>
    <mergeCell ref="C70:C72"/>
    <mergeCell ref="D73:D74"/>
    <mergeCell ref="C73:C74"/>
    <mergeCell ref="L96:P96"/>
    <mergeCell ref="D75:D78"/>
    <mergeCell ref="A80:B80"/>
    <mergeCell ref="A81:A84"/>
    <mergeCell ref="B81:B84"/>
    <mergeCell ref="A85:B85"/>
    <mergeCell ref="C64:C65"/>
    <mergeCell ref="A68:B68"/>
    <mergeCell ref="A69:A78"/>
    <mergeCell ref="B69:B78"/>
    <mergeCell ref="C75:C78"/>
    <mergeCell ref="D31:D37"/>
    <mergeCell ref="A39:B39"/>
    <mergeCell ref="A40:A67"/>
    <mergeCell ref="B40:B67"/>
    <mergeCell ref="C41:C43"/>
    <mergeCell ref="D41:D43"/>
    <mergeCell ref="C44:C63"/>
    <mergeCell ref="D44:D63"/>
    <mergeCell ref="A12:A37"/>
    <mergeCell ref="B12:B37"/>
    <mergeCell ref="C12:C27"/>
    <mergeCell ref="D12:D27"/>
    <mergeCell ref="C31:C37"/>
    <mergeCell ref="D64:D65"/>
    <mergeCell ref="C29:C30"/>
    <mergeCell ref="D29:D30"/>
    <mergeCell ref="A6:P6"/>
    <mergeCell ref="A8:A10"/>
    <mergeCell ref="B8:F9"/>
    <mergeCell ref="G8:G10"/>
    <mergeCell ref="H8:H10"/>
    <mergeCell ref="I8:I10"/>
    <mergeCell ref="J8:J10"/>
    <mergeCell ref="K8:L8"/>
    <mergeCell ref="M8:O8"/>
    <mergeCell ref="P8:P10"/>
    <mergeCell ref="K9:K10"/>
    <mergeCell ref="L9:L10"/>
    <mergeCell ref="M9:M10"/>
    <mergeCell ref="N9:N10"/>
    <mergeCell ref="O9:O10"/>
  </mergeCells>
  <pageMargins left="1.299212598425197" right="0.9055118110236221" top="0.74803149606299213" bottom="0.74803149606299213" header="0.31496062992125984" footer="0.31496062992125984"/>
  <pageSetup paperSize="5" scale="7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2020-12-29T07:06:31Z</cp:lastPrinted>
  <dcterms:created xsi:type="dcterms:W3CDTF">2020-10-07T12:08:25Z</dcterms:created>
  <dcterms:modified xsi:type="dcterms:W3CDTF">2020-12-29T07:07:56Z</dcterms:modified>
</cp:coreProperties>
</file>